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<sst xmlns="http://schemas.openxmlformats.org/spreadsheetml/2006/main" count="77" uniqueCount="69">
  <si>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Tabela I</t>
  </si>
  <si>
    <t>Tabela II</t>
  </si>
  <si>
    <t>Ensaio nº</t>
  </si>
  <si>
    <t>Acel. Gravit.(m/s2)</t>
  </si>
  <si>
    <t>Força na mola (N)</t>
  </si>
  <si>
    <t>Ângulo (º)</t>
  </si>
  <si>
    <t>Crit. Chauvenet</t>
  </si>
  <si>
    <t>Tabela III</t>
  </si>
  <si>
    <t>Angulo (º)</t>
  </si>
  <si>
    <t>Incertezas Combinadas</t>
  </si>
  <si>
    <t>Sm</t>
  </si>
  <si>
    <t>Sp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</si>
  <si>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</si>
  <si>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</si>
  <si>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</si>
  <si>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</si>
  <si>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</si>
  <si>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</si>
  <si>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</si>
  <si>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</si>
  <si>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</si>
  <si>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</si>
  <si>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</si>
  <si>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</si>
  <si>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</si>
  <si>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</si>
  <si>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</si>
  <si>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</si>
  <si>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</si>
  <si>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</si>
  <si>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</si>
  <si>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</si>
  <si>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</si>
  <si>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</si>
  <si>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</si>
  <si>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</si>
  <si>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</si>
  <si>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Posição (m)</t>
  </si>
  <si>
    <t>Deslocamento (m)</t>
  </si>
  <si>
    <t>Pos.Inic. do carrinho (m)</t>
  </si>
  <si>
    <t>Pos. Inicial (m)</t>
  </si>
  <si>
    <t>Pos. Máxima (m)</t>
  </si>
  <si>
    <t>Pos.Máxima Corrigida (m)</t>
  </si>
  <si>
    <t>Pos. Máx. Média (m)</t>
  </si>
  <si>
    <t>Altura Máx. Média (m)</t>
  </si>
  <si>
    <t>Desloc. Corrigido (m)</t>
  </si>
  <si>
    <t>Massa do carrinho (Kg)</t>
  </si>
  <si>
    <t>Massa - discos (Kg)</t>
  </si>
  <si>
    <t>Massa do Carrinho (Kg)</t>
  </si>
  <si>
    <t>Ep(mola) (J)</t>
  </si>
  <si>
    <t>Ep(carrinho) (J)</t>
  </si>
  <si>
    <t>10 +/- 1</t>
  </si>
  <si>
    <t>0,4909 +/- 0,0001</t>
  </si>
  <si>
    <t>1782E-4 +/- 4,49E-4</t>
  </si>
  <si>
    <t>2133E-4 +/- 0,1597E-4</t>
  </si>
  <si>
    <t xml:space="preserve">Sr </t>
  </si>
  <si>
    <t>Deslocamento Máximo (m)</t>
  </si>
  <si>
    <t>Ângulo (rad)</t>
  </si>
  <si>
    <t>Compressão (m)</t>
  </si>
  <si>
    <t>Desvio Padrão (m)</t>
  </si>
  <si>
    <t>Média (m)</t>
  </si>
  <si>
    <t>Desv. Padrão Corrigido (m)</t>
  </si>
  <si>
    <t>Média Corrigida (m)</t>
  </si>
  <si>
    <t>Compr. Máx. Mola (m)</t>
  </si>
  <si>
    <t>Constante de elasticidade (N/m)</t>
  </si>
  <si>
    <t>570 +/- 4E1</t>
  </si>
  <si>
    <t>Constante Elasticidade (N/m)</t>
  </si>
  <si>
    <t>Altura (m)</t>
  </si>
  <si>
    <t>443000E-7 +/- 7E-7</t>
  </si>
</sst>
</file>

<file path=xl/styles.xml><?xml version="1.0" encoding="utf-8"?>
<styleSheet xmlns="http://schemas.openxmlformats.org/spreadsheetml/2006/main">
  <numFmts count="23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6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vertAlign val="superscript"/>
      <sz val="8.2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176" fontId="0" fillId="0" borderId="28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76" fontId="0" fillId="0" borderId="31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6" fontId="0" fillId="0" borderId="4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173" fontId="0" fillId="0" borderId="35" xfId="0" applyNumberFormat="1" applyFont="1" applyBorder="1" applyAlignment="1">
      <alignment horizontal="center"/>
    </xf>
    <xf numFmtId="175" fontId="0" fillId="0" borderId="36" xfId="0" applyNumberFormat="1" applyFont="1" applyBorder="1" applyAlignment="1">
      <alignment horizontal="center"/>
    </xf>
    <xf numFmtId="175" fontId="0" fillId="0" borderId="37" xfId="0" applyNumberFormat="1" applyFont="1" applyBorder="1" applyAlignment="1">
      <alignment horizontal="center"/>
    </xf>
    <xf numFmtId="175" fontId="0" fillId="0" borderId="38" xfId="0" applyNumberFormat="1" applyFont="1" applyBorder="1" applyAlignment="1">
      <alignment horizontal="center"/>
    </xf>
    <xf numFmtId="175" fontId="0" fillId="0" borderId="39" xfId="0" applyNumberFormat="1" applyFont="1" applyBorder="1" applyAlignment="1">
      <alignment horizontal="center"/>
    </xf>
    <xf numFmtId="176" fontId="0" fillId="0" borderId="40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Força Vs. Deslocamento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Sheet1!$E$4:$E$9</c:f>
              <c:numCache>
                <c:ptCount val="6"/>
                <c:pt idx="0">
                  <c:v>0.0009999999999998899</c:v>
                </c:pt>
                <c:pt idx="1">
                  <c:v>0.0019999999999997797</c:v>
                </c:pt>
                <c:pt idx="2">
                  <c:v>0.004999999999999893</c:v>
                </c:pt>
                <c:pt idx="3">
                  <c:v>0.005999999999999783</c:v>
                </c:pt>
                <c:pt idx="4">
                  <c:v>0.008000000000000007</c:v>
                </c:pt>
                <c:pt idx="5">
                  <c:v>0.008999999999999897</c:v>
                </c:pt>
              </c:numCache>
            </c:numRef>
          </c:xVal>
          <c:yVal>
            <c:numRef>
              <c:f>Sheet1!$D$4:$D$9</c:f>
              <c:numCache>
                <c:ptCount val="6"/>
                <c:pt idx="0">
                  <c:v>1.96686</c:v>
                </c:pt>
                <c:pt idx="1">
                  <c:v>2.9547000000000003</c:v>
                </c:pt>
                <c:pt idx="2">
                  <c:v>3.9386200000000002</c:v>
                </c:pt>
                <c:pt idx="3">
                  <c:v>4.90392</c:v>
                </c:pt>
                <c:pt idx="4">
                  <c:v>5.893720000000001</c:v>
                </c:pt>
                <c:pt idx="5">
                  <c:v>6.891360000000001</c:v>
                </c:pt>
              </c:numCache>
            </c:numRef>
          </c:yVal>
          <c:smooth val="0"/>
        </c:ser>
        <c:axId val="48233019"/>
        <c:axId val="31443988"/>
      </c:scatterChart>
      <c:valAx>
        <c:axId val="4823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Deslocamento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43988"/>
        <c:crosses val="autoZero"/>
        <c:crossBetween val="midCat"/>
        <c:dispUnits/>
      </c:valAx>
      <c:valAx>
        <c:axId val="3144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152400</xdr:rowOff>
    </xdr:from>
    <xdr:to>
      <xdr:col>5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52400" y="1666875"/>
        <a:ext cx="6496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tabSelected="1" workbookViewId="0" topLeftCell="A52">
      <selection activeCell="B78" sqref="B78"/>
    </sheetView>
  </sheetViews>
  <sheetFormatPr defaultColWidth="9.140625" defaultRowHeight="12.75"/>
  <cols>
    <col min="1" max="1" width="2.140625" style="11" customWidth="1"/>
    <col min="2" max="2" width="30.421875" style="11" bestFit="1" customWidth="1"/>
    <col min="3" max="3" width="22.421875" style="11" bestFit="1" customWidth="1"/>
    <col min="4" max="4" width="18.57421875" style="11" bestFit="1" customWidth="1"/>
    <col min="5" max="5" width="26.140625" style="11" bestFit="1" customWidth="1"/>
    <col min="6" max="6" width="2.7109375" style="11" customWidth="1"/>
    <col min="7" max="7" width="27.421875" style="11" bestFit="1" customWidth="1"/>
    <col min="8" max="8" width="15.140625" style="11" bestFit="1" customWidth="1"/>
    <col min="9" max="9" width="18.7109375" style="11" bestFit="1" customWidth="1"/>
    <col min="10" max="10" width="12.00390625" style="11" bestFit="1" customWidth="1"/>
    <col min="11" max="11" width="13.7109375" style="11" bestFit="1" customWidth="1"/>
    <col min="12" max="13" width="12.00390625" style="11" bestFit="1" customWidth="1"/>
    <col min="14" max="14" width="13.57421875" style="11" bestFit="1" customWidth="1"/>
    <col min="15" max="15" width="12.00390625" style="11" bestFit="1" customWidth="1"/>
    <col min="16" max="16" width="12.140625" style="11" bestFit="1" customWidth="1"/>
    <col min="17" max="17" width="12.28125" style="11" bestFit="1" customWidth="1"/>
    <col min="18" max="16384" width="9.140625" style="11" customWidth="1"/>
  </cols>
  <sheetData>
    <row r="1" spans="2:17" ht="12.75">
      <c r="B1" s="11" t="s">
        <v>0</v>
      </c>
      <c r="I1" s="60" t="s">
        <v>12</v>
      </c>
      <c r="J1" s="60"/>
      <c r="K1" s="60"/>
      <c r="L1" s="60"/>
      <c r="M1" s="60"/>
      <c r="N1" s="60"/>
      <c r="O1" s="60"/>
      <c r="P1" s="60"/>
      <c r="Q1" s="60"/>
    </row>
    <row r="2" spans="9:17" ht="13.5" thickBot="1">
      <c r="I2" s="60"/>
      <c r="J2" s="60"/>
      <c r="K2" s="60"/>
      <c r="L2" s="60"/>
      <c r="M2" s="60"/>
      <c r="N2" s="60"/>
      <c r="O2" s="60"/>
      <c r="P2" s="60"/>
      <c r="Q2" s="60"/>
    </row>
    <row r="3" spans="2:17" ht="13.5" thickBot="1">
      <c r="B3" s="1" t="s">
        <v>47</v>
      </c>
      <c r="C3" s="2" t="s">
        <v>37</v>
      </c>
      <c r="D3" s="2" t="s">
        <v>4</v>
      </c>
      <c r="E3" s="3" t="s">
        <v>38</v>
      </c>
      <c r="G3" s="4" t="s">
        <v>3</v>
      </c>
      <c r="I3" s="32" t="s">
        <v>13</v>
      </c>
      <c r="J3" s="32"/>
      <c r="K3" s="60"/>
      <c r="L3" s="60"/>
      <c r="M3" s="60"/>
      <c r="N3" s="60"/>
      <c r="O3" s="60"/>
      <c r="P3" s="60"/>
      <c r="Q3" s="60"/>
    </row>
    <row r="4" spans="2:17" ht="13.5" thickBot="1">
      <c r="B4" s="12">
        <v>0.2007</v>
      </c>
      <c r="C4" s="13">
        <v>2.198</v>
      </c>
      <c r="D4" s="13">
        <f aca="true" t="shared" si="0" ref="D4:D9">B4*G$4</f>
        <v>1.96686</v>
      </c>
      <c r="E4" s="52">
        <f aca="true" t="shared" si="1" ref="E4:E9">C4-G$6</f>
        <v>0.0009999999999998899</v>
      </c>
      <c r="G4" s="14">
        <v>9.8</v>
      </c>
      <c r="I4" s="61" t="s">
        <v>14</v>
      </c>
      <c r="J4" s="61">
        <v>0.9889191261663555</v>
      </c>
      <c r="K4" s="60"/>
      <c r="L4" s="60"/>
      <c r="M4" s="60"/>
      <c r="N4" s="60"/>
      <c r="O4" s="60"/>
      <c r="P4" s="60"/>
      <c r="Q4" s="60"/>
    </row>
    <row r="5" spans="2:17" ht="12.75">
      <c r="B5" s="15">
        <v>0.3015</v>
      </c>
      <c r="C5" s="16">
        <v>2.199</v>
      </c>
      <c r="D5" s="17">
        <f t="shared" si="0"/>
        <v>2.9547000000000003</v>
      </c>
      <c r="E5" s="53">
        <f t="shared" si="1"/>
        <v>0.0019999999999997797</v>
      </c>
      <c r="G5" s="5" t="s">
        <v>39</v>
      </c>
      <c r="I5" s="61" t="s">
        <v>15</v>
      </c>
      <c r="J5" s="61">
        <v>0.9779610380976281</v>
      </c>
      <c r="K5" s="60"/>
      <c r="L5" s="60"/>
      <c r="M5" s="60"/>
      <c r="N5" s="60"/>
      <c r="O5" s="60"/>
      <c r="P5" s="60"/>
      <c r="Q5" s="60"/>
    </row>
    <row r="6" spans="2:17" ht="13.5" thickBot="1">
      <c r="B6" s="15">
        <v>0.4019</v>
      </c>
      <c r="C6" s="16">
        <v>2.202</v>
      </c>
      <c r="D6" s="17">
        <f t="shared" si="0"/>
        <v>3.9386200000000002</v>
      </c>
      <c r="E6" s="53">
        <f t="shared" si="1"/>
        <v>0.004999999999999893</v>
      </c>
      <c r="G6" s="14">
        <v>2.197</v>
      </c>
      <c r="I6" s="61" t="s">
        <v>16</v>
      </c>
      <c r="J6" s="61">
        <v>0.9724512976220352</v>
      </c>
      <c r="K6" s="60"/>
      <c r="L6" s="60"/>
      <c r="M6" s="60"/>
      <c r="N6" s="60"/>
      <c r="O6" s="60"/>
      <c r="P6" s="60"/>
      <c r="Q6" s="60"/>
    </row>
    <row r="7" spans="2:17" ht="12.75">
      <c r="B7" s="15">
        <v>0.5004</v>
      </c>
      <c r="C7" s="16">
        <v>2.203</v>
      </c>
      <c r="D7" s="17">
        <f t="shared" si="0"/>
        <v>4.90392</v>
      </c>
      <c r="E7" s="53">
        <f t="shared" si="1"/>
        <v>0.005999999999999783</v>
      </c>
      <c r="I7" s="61" t="s">
        <v>17</v>
      </c>
      <c r="J7" s="61">
        <v>0.3052392533788768</v>
      </c>
      <c r="K7" s="60"/>
      <c r="L7" s="60"/>
      <c r="M7" s="60"/>
      <c r="N7" s="60"/>
      <c r="O7" s="60"/>
      <c r="P7" s="60"/>
      <c r="Q7" s="60"/>
    </row>
    <row r="8" spans="2:17" ht="13.5" thickBot="1">
      <c r="B8" s="15">
        <v>0.6014</v>
      </c>
      <c r="C8" s="16">
        <v>2.205</v>
      </c>
      <c r="D8" s="17">
        <f t="shared" si="0"/>
        <v>5.893720000000001</v>
      </c>
      <c r="E8" s="53">
        <f t="shared" si="1"/>
        <v>0.008000000000000007</v>
      </c>
      <c r="I8" s="62" t="s">
        <v>18</v>
      </c>
      <c r="J8" s="62">
        <v>6</v>
      </c>
      <c r="K8" s="60"/>
      <c r="L8" s="60"/>
      <c r="M8" s="60"/>
      <c r="N8" s="60"/>
      <c r="O8" s="60"/>
      <c r="P8" s="60"/>
      <c r="Q8" s="60"/>
    </row>
    <row r="9" spans="2:17" ht="13.5" thickBot="1">
      <c r="B9" s="19">
        <v>0.7032</v>
      </c>
      <c r="C9" s="20">
        <v>2.206</v>
      </c>
      <c r="D9" s="21">
        <f t="shared" si="0"/>
        <v>6.891360000000001</v>
      </c>
      <c r="E9" s="54">
        <f t="shared" si="1"/>
        <v>0.008999999999999897</v>
      </c>
      <c r="I9" s="60"/>
      <c r="J9" s="60"/>
      <c r="K9" s="60"/>
      <c r="L9" s="60"/>
      <c r="M9" s="60"/>
      <c r="N9" s="60"/>
      <c r="O9" s="60"/>
      <c r="P9" s="60"/>
      <c r="Q9" s="60"/>
    </row>
    <row r="10" spans="2:17" ht="13.5" thickBot="1">
      <c r="B10" s="22"/>
      <c r="C10" s="22"/>
      <c r="D10" s="22"/>
      <c r="E10" s="22"/>
      <c r="I10" s="60" t="s">
        <v>19</v>
      </c>
      <c r="J10" s="60"/>
      <c r="K10" s="60"/>
      <c r="L10" s="60"/>
      <c r="M10" s="60"/>
      <c r="N10" s="60"/>
      <c r="O10" s="60"/>
      <c r="P10" s="60"/>
      <c r="Q10" s="60"/>
    </row>
    <row r="11" spans="2:17" ht="12.75">
      <c r="B11" s="22"/>
      <c r="C11" s="22"/>
      <c r="D11" s="22"/>
      <c r="E11" s="22"/>
      <c r="I11" s="32"/>
      <c r="J11" s="32" t="s">
        <v>24</v>
      </c>
      <c r="K11" s="32" t="s">
        <v>25</v>
      </c>
      <c r="L11" s="32" t="s">
        <v>26</v>
      </c>
      <c r="M11" s="32" t="s">
        <v>27</v>
      </c>
      <c r="N11" s="32" t="s">
        <v>28</v>
      </c>
      <c r="O11" s="60"/>
      <c r="P11" s="60"/>
      <c r="Q11" s="60"/>
    </row>
    <row r="12" spans="2:17" ht="12.75">
      <c r="B12" s="22"/>
      <c r="C12" s="22"/>
      <c r="D12" s="22"/>
      <c r="E12" s="22"/>
      <c r="I12" s="61" t="s">
        <v>20</v>
      </c>
      <c r="J12" s="61">
        <v>1</v>
      </c>
      <c r="K12" s="61">
        <v>16.537550189120164</v>
      </c>
      <c r="L12" s="61">
        <v>16.537550189120164</v>
      </c>
      <c r="M12" s="61">
        <v>177.496751876027</v>
      </c>
      <c r="N12" s="61">
        <v>0.0001834983605756377</v>
      </c>
      <c r="O12" s="60"/>
      <c r="P12" s="60"/>
      <c r="Q12" s="60"/>
    </row>
    <row r="13" spans="2:17" ht="12.75">
      <c r="B13" s="22"/>
      <c r="C13" s="22"/>
      <c r="D13" s="22"/>
      <c r="E13" s="22"/>
      <c r="I13" s="61" t="s">
        <v>21</v>
      </c>
      <c r="J13" s="61">
        <v>4</v>
      </c>
      <c r="K13" s="61">
        <v>0.37268400721317657</v>
      </c>
      <c r="L13" s="61">
        <v>0.09317100180329414</v>
      </c>
      <c r="M13" s="61"/>
      <c r="N13" s="61"/>
      <c r="O13" s="60"/>
      <c r="P13" s="60"/>
      <c r="Q13" s="60"/>
    </row>
    <row r="14" spans="2:17" ht="13.5" thickBot="1">
      <c r="B14" s="22"/>
      <c r="C14" s="22"/>
      <c r="D14" s="22"/>
      <c r="E14" s="22"/>
      <c r="I14" s="62" t="s">
        <v>22</v>
      </c>
      <c r="J14" s="62">
        <v>5</v>
      </c>
      <c r="K14" s="62">
        <v>16.91023419633334</v>
      </c>
      <c r="L14" s="62"/>
      <c r="M14" s="62"/>
      <c r="N14" s="62"/>
      <c r="O14" s="60"/>
      <c r="P14" s="60"/>
      <c r="Q14" s="60"/>
    </row>
    <row r="15" spans="2:17" ht="13.5" thickBot="1">
      <c r="B15" s="22"/>
      <c r="C15" s="22"/>
      <c r="D15" s="22"/>
      <c r="E15" s="22"/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12.75">
      <c r="B16" s="22"/>
      <c r="C16" s="22"/>
      <c r="D16" s="22"/>
      <c r="E16" s="22"/>
      <c r="I16" s="32"/>
      <c r="J16" s="32" t="s">
        <v>29</v>
      </c>
      <c r="K16" s="32" t="s">
        <v>17</v>
      </c>
      <c r="L16" s="32" t="s">
        <v>30</v>
      </c>
      <c r="M16" s="32" t="s">
        <v>31</v>
      </c>
      <c r="N16" s="32" t="s">
        <v>32</v>
      </c>
      <c r="O16" s="32" t="s">
        <v>33</v>
      </c>
      <c r="P16" s="32" t="s">
        <v>34</v>
      </c>
      <c r="Q16" s="32" t="s">
        <v>35</v>
      </c>
    </row>
    <row r="17" spans="2:17" ht="12.75">
      <c r="B17" s="22"/>
      <c r="C17" s="22"/>
      <c r="D17" s="22"/>
      <c r="E17" s="22"/>
      <c r="I17" s="61" t="s">
        <v>23</v>
      </c>
      <c r="J17" s="61">
        <v>1.4779203278689608</v>
      </c>
      <c r="K17" s="61">
        <v>0.2538818712043256</v>
      </c>
      <c r="L17" s="61">
        <v>5.8212912992102614</v>
      </c>
      <c r="M17" s="61">
        <v>0.0043363511606134865</v>
      </c>
      <c r="N17" s="61">
        <v>0.7730297892686828</v>
      </c>
      <c r="O17" s="61">
        <v>2.1828108664692385</v>
      </c>
      <c r="P17" s="61">
        <v>0.7730297892686828</v>
      </c>
      <c r="Q17" s="61">
        <v>2.1828108664692385</v>
      </c>
    </row>
    <row r="18" spans="2:17" ht="13.5" thickBot="1">
      <c r="B18" s="22"/>
      <c r="C18" s="22"/>
      <c r="D18" s="22"/>
      <c r="E18" s="22"/>
      <c r="I18" s="62" t="s">
        <v>36</v>
      </c>
      <c r="J18" s="62">
        <v>570.3760655737633</v>
      </c>
      <c r="K18" s="62">
        <v>42.81205632321501</v>
      </c>
      <c r="L18" s="62">
        <v>13.32279069399604</v>
      </c>
      <c r="M18" s="62">
        <v>0.00018349836057563674</v>
      </c>
      <c r="N18" s="62">
        <v>451.51049515274974</v>
      </c>
      <c r="O18" s="62">
        <v>689.2416359947769</v>
      </c>
      <c r="P18" s="62">
        <v>451.51049515274974</v>
      </c>
      <c r="Q18" s="62">
        <v>689.2416359947769</v>
      </c>
    </row>
    <row r="19" spans="2:17" ht="12.75">
      <c r="B19" s="22"/>
      <c r="C19" s="22"/>
      <c r="D19" s="22"/>
      <c r="E19" s="22"/>
      <c r="I19" s="60"/>
      <c r="J19" s="60"/>
      <c r="K19" s="60"/>
      <c r="L19" s="60"/>
      <c r="M19" s="60"/>
      <c r="N19" s="60"/>
      <c r="O19" s="60"/>
      <c r="P19" s="60"/>
      <c r="Q19" s="60"/>
    </row>
    <row r="20" spans="2:17" ht="12.75">
      <c r="B20" s="22"/>
      <c r="C20" s="22"/>
      <c r="D20" s="22"/>
      <c r="E20" s="22"/>
      <c r="I20" s="60"/>
      <c r="J20" s="60"/>
      <c r="K20" s="60"/>
      <c r="L20" s="60"/>
      <c r="M20" s="60"/>
      <c r="N20" s="60"/>
      <c r="O20" s="60"/>
      <c r="P20" s="60"/>
      <c r="Q20" s="60"/>
    </row>
    <row r="21" spans="2:17" ht="12.75">
      <c r="B21" s="22"/>
      <c r="C21" s="22"/>
      <c r="D21" s="22"/>
      <c r="E21" s="22"/>
      <c r="I21" s="60"/>
      <c r="J21" s="60"/>
      <c r="K21" s="60"/>
      <c r="L21" s="60"/>
      <c r="M21" s="60"/>
      <c r="N21" s="60"/>
      <c r="O21" s="60"/>
      <c r="P21" s="60"/>
      <c r="Q21" s="60"/>
    </row>
    <row r="22" spans="2:5" ht="12.75">
      <c r="B22" s="22"/>
      <c r="C22" s="22"/>
      <c r="D22" s="22"/>
      <c r="E22" s="22"/>
    </row>
    <row r="23" spans="2:5" ht="12.75">
      <c r="B23" s="22"/>
      <c r="C23" s="22"/>
      <c r="D23" s="22"/>
      <c r="E23" s="22"/>
    </row>
    <row r="24" spans="2:5" ht="12.75">
      <c r="B24" s="22"/>
      <c r="C24" s="22"/>
      <c r="D24" s="22"/>
      <c r="E24" s="22"/>
    </row>
    <row r="25" spans="2:5" ht="12.75">
      <c r="B25" s="22"/>
      <c r="C25" s="22"/>
      <c r="D25" s="22"/>
      <c r="E25" s="22"/>
    </row>
    <row r="26" ht="13.5" thickBot="1"/>
    <row r="27" ht="12.75">
      <c r="B27" s="4" t="s">
        <v>64</v>
      </c>
    </row>
    <row r="28" ht="13.5" thickBot="1">
      <c r="B28" s="14">
        <f>SLOPE(D4:D9,E4:E9)</f>
        <v>570.3760655737631</v>
      </c>
    </row>
    <row r="36" ht="12.75">
      <c r="B36" s="11" t="s">
        <v>1</v>
      </c>
    </row>
    <row r="37" ht="13.5" thickBot="1"/>
    <row r="38" spans="2:4" ht="12.75">
      <c r="B38" s="4" t="s">
        <v>5</v>
      </c>
      <c r="C38" s="26">
        <v>10</v>
      </c>
      <c r="D38" s="27"/>
    </row>
    <row r="39" spans="2:4" ht="13.5" thickBot="1">
      <c r="B39" s="6" t="s">
        <v>46</v>
      </c>
      <c r="C39" s="28">
        <v>0.4909</v>
      </c>
      <c r="D39" s="29"/>
    </row>
    <row r="40" spans="2:7" ht="13.5" thickBot="1">
      <c r="B40" s="7" t="s">
        <v>2</v>
      </c>
      <c r="C40" s="10" t="s">
        <v>40</v>
      </c>
      <c r="D40" s="24" t="s">
        <v>41</v>
      </c>
      <c r="E40" s="7" t="s">
        <v>42</v>
      </c>
      <c r="G40" s="4" t="s">
        <v>59</v>
      </c>
    </row>
    <row r="41" spans="2:7" ht="13.5" thickBot="1">
      <c r="B41" s="5">
        <v>1</v>
      </c>
      <c r="C41" s="33">
        <v>0.487</v>
      </c>
      <c r="D41" s="34">
        <v>0.257</v>
      </c>
      <c r="E41" s="39">
        <f>IF((ABS((D41-G$43)/G$41))&gt;G$49,"Rejeitado",D41)</f>
        <v>0.257</v>
      </c>
      <c r="G41" s="42">
        <f>STDEV(D41:D46)</f>
        <v>0.0016329931618506031</v>
      </c>
    </row>
    <row r="42" spans="2:7" ht="12.75">
      <c r="B42" s="8">
        <v>2</v>
      </c>
      <c r="C42" s="35">
        <v>0.487</v>
      </c>
      <c r="D42" s="36">
        <v>0.255</v>
      </c>
      <c r="E42" s="40">
        <f>IF((ABS((D42-G$43)/G$41))&gt;G$49,"Rejeitado",D42)</f>
        <v>0.255</v>
      </c>
      <c r="G42" s="43" t="s">
        <v>60</v>
      </c>
    </row>
    <row r="43" spans="2:7" ht="13.5" thickBot="1">
      <c r="B43" s="8">
        <v>3</v>
      </c>
      <c r="C43" s="35">
        <v>0.488</v>
      </c>
      <c r="D43" s="36">
        <v>0.257</v>
      </c>
      <c r="E43" s="40">
        <f>IF((ABS((D43-G$43)/G$41))&gt;G$49,"Rejeitado",D43)</f>
        <v>0.257</v>
      </c>
      <c r="G43" s="42">
        <f>AVERAGE(D41:D46)</f>
        <v>0.25533333333333336</v>
      </c>
    </row>
    <row r="44" spans="2:7" ht="12.75">
      <c r="B44" s="8">
        <v>4</v>
      </c>
      <c r="C44" s="35">
        <v>0.487</v>
      </c>
      <c r="D44" s="36">
        <v>0.253</v>
      </c>
      <c r="E44" s="40">
        <f>IF((ABS((D44-G$43)/G$41))&gt;G$49,"Rejeitado",D44)</f>
        <v>0.253</v>
      </c>
      <c r="G44" s="43" t="s">
        <v>61</v>
      </c>
    </row>
    <row r="45" spans="2:7" ht="13.5" thickBot="1">
      <c r="B45" s="8">
        <v>5</v>
      </c>
      <c r="C45" s="35">
        <v>0.488</v>
      </c>
      <c r="D45" s="36">
        <v>0.254</v>
      </c>
      <c r="E45" s="40">
        <f>IF((ABS((D45-G$43)/G$41))&gt;G$49,"Rejeitado",D45)</f>
        <v>0.254</v>
      </c>
      <c r="G45" s="42">
        <f>STDEV(E41:E46)</f>
        <v>0.0016329931618506031</v>
      </c>
    </row>
    <row r="46" spans="2:7" ht="13.5" thickBot="1">
      <c r="B46" s="9">
        <v>6</v>
      </c>
      <c r="C46" s="37">
        <v>0.488</v>
      </c>
      <c r="D46" s="38">
        <v>0.256</v>
      </c>
      <c r="E46" s="41">
        <f>IF((ABS((D46-G$43)/G$41))&gt;G$49,"Rejeitado",D46)</f>
        <v>0.256</v>
      </c>
      <c r="G46" s="46" t="s">
        <v>62</v>
      </c>
    </row>
    <row r="47" spans="2:7" ht="13.5" thickBot="1">
      <c r="B47" s="5" t="s">
        <v>43</v>
      </c>
      <c r="C47" s="48">
        <f>G47</f>
        <v>0.25533333333333336</v>
      </c>
      <c r="D47" s="49"/>
      <c r="G47" s="42">
        <f>AVERAGE(E41:E46)</f>
        <v>0.25533333333333336</v>
      </c>
    </row>
    <row r="48" spans="2:7" ht="12.75">
      <c r="B48" s="8" t="s">
        <v>44</v>
      </c>
      <c r="C48" s="50">
        <f>C47*SIN(RADIANS(C38))</f>
        <v>0.044338168030956214</v>
      </c>
      <c r="D48" s="51"/>
      <c r="G48" s="4" t="s">
        <v>6</v>
      </c>
    </row>
    <row r="49" spans="2:7" ht="13.5" thickBot="1">
      <c r="B49" s="9" t="s">
        <v>63</v>
      </c>
      <c r="C49" s="30">
        <v>0.025</v>
      </c>
      <c r="D49" s="31"/>
      <c r="G49" s="14">
        <v>1.73</v>
      </c>
    </row>
    <row r="50" ht="13.5" thickBot="1"/>
    <row r="51" spans="4:7" ht="13.5" thickBot="1">
      <c r="D51" s="25" t="s">
        <v>38</v>
      </c>
      <c r="E51" s="7" t="s">
        <v>45</v>
      </c>
      <c r="G51" s="4" t="s">
        <v>59</v>
      </c>
    </row>
    <row r="52" spans="4:7" ht="13.5" thickBot="1">
      <c r="D52" s="44">
        <f aca="true" t="shared" si="2" ref="D52:D57">C41-D41</f>
        <v>0.22999999999999998</v>
      </c>
      <c r="E52" s="39">
        <f>IF((ABS((D52-G$54)/G$52))&gt;G$60,"Rejeitado",D52)</f>
        <v>0.22999999999999998</v>
      </c>
      <c r="G52" s="42">
        <f>STDEV(D52:D57)</f>
        <v>0.0016020819787573469</v>
      </c>
    </row>
    <row r="53" spans="4:7" ht="12.75">
      <c r="D53" s="39">
        <f>C42-D42</f>
        <v>0.23199999999999998</v>
      </c>
      <c r="E53" s="39">
        <f>IF((ABS((D53-G$54)/G$52))&gt;G$60,"Rejeitado",D53)</f>
        <v>0.23199999999999998</v>
      </c>
      <c r="G53" s="43" t="s">
        <v>60</v>
      </c>
    </row>
    <row r="54" spans="4:7" ht="13.5" thickBot="1">
      <c r="D54" s="39">
        <f t="shared" si="2"/>
        <v>0.23099999999999998</v>
      </c>
      <c r="E54" s="39">
        <f>IF((ABS((D54-G$54)/G$52))&gt;G$60,"Rejeitado",D54)</f>
        <v>0.23099999999999998</v>
      </c>
      <c r="G54" s="42">
        <f>AVERAGE(D52:D57)</f>
        <v>0.23216666666666666</v>
      </c>
    </row>
    <row r="55" spans="4:7" ht="12.75">
      <c r="D55" s="39">
        <f t="shared" si="2"/>
        <v>0.23399999999999999</v>
      </c>
      <c r="E55" s="39">
        <f>IF((ABS((D55-G$54)/G$52))&gt;G$60,"Rejeitado",D55)</f>
        <v>0.23399999999999999</v>
      </c>
      <c r="G55" s="43" t="s">
        <v>61</v>
      </c>
    </row>
    <row r="56" spans="4:7" ht="13.5" thickBot="1">
      <c r="D56" s="39">
        <f t="shared" si="2"/>
        <v>0.23399999999999999</v>
      </c>
      <c r="E56" s="39">
        <f>IF((ABS((D56-G$54)/G$52))&gt;G$60,"Rejeitado",D56)</f>
        <v>0.23399999999999999</v>
      </c>
      <c r="G56" s="42">
        <f>STDEV(E52:E57)</f>
        <v>0.0016020819787573469</v>
      </c>
    </row>
    <row r="57" spans="4:7" ht="13.5" thickBot="1">
      <c r="D57" s="45">
        <f t="shared" si="2"/>
        <v>0.23199999999999998</v>
      </c>
      <c r="E57" s="45">
        <f>IF((ABS((D57-G$54)/G$52))&gt;G$60,"Rejeitado",D57)</f>
        <v>0.23199999999999998</v>
      </c>
      <c r="G57" s="46" t="s">
        <v>62</v>
      </c>
    </row>
    <row r="58" ht="13.5" thickBot="1">
      <c r="G58" s="47">
        <f>AVERAGE(E52:E57)</f>
        <v>0.23216666666666666</v>
      </c>
    </row>
    <row r="59" ht="13.5" thickBot="1">
      <c r="G59" s="4" t="s">
        <v>6</v>
      </c>
    </row>
    <row r="60" spans="2:7" ht="13.5" thickBot="1">
      <c r="B60" s="7" t="s">
        <v>9</v>
      </c>
      <c r="C60" s="10" t="s">
        <v>55</v>
      </c>
      <c r="D60" s="2" t="s">
        <v>10</v>
      </c>
      <c r="E60" s="3" t="s">
        <v>11</v>
      </c>
      <c r="G60" s="14">
        <v>1.73</v>
      </c>
    </row>
    <row r="61" spans="2:5" ht="12.75">
      <c r="B61" s="5" t="s">
        <v>56</v>
      </c>
      <c r="C61" s="56">
        <f>0.001/(2*SQRT(3))</f>
        <v>0.0002886751345948129</v>
      </c>
      <c r="D61" s="17">
        <f>G56/SQRT(6)</f>
        <v>0.0006540472290106498</v>
      </c>
      <c r="E61" s="18">
        <f>SQRT(((C61)^2)+((D61)^2))</f>
        <v>0.0007149203529833534</v>
      </c>
    </row>
    <row r="62" spans="2:5" ht="12.75">
      <c r="B62" s="8" t="s">
        <v>46</v>
      </c>
      <c r="C62" s="57">
        <f>0.0001/(2*SQRT(3))</f>
        <v>2.8867513459481293E-05</v>
      </c>
      <c r="D62" s="16">
        <v>0</v>
      </c>
      <c r="E62" s="55">
        <f>SQRT(((C62)^2)+((D62)^2))</f>
        <v>2.8867513459481293E-05</v>
      </c>
    </row>
    <row r="63" spans="2:5" ht="12.75">
      <c r="B63" s="8" t="s">
        <v>57</v>
      </c>
      <c r="C63" s="57">
        <f>(PI()/180)/(2*SQRT(6))</f>
        <v>0.0035626384171162893</v>
      </c>
      <c r="D63" s="16">
        <v>0</v>
      </c>
      <c r="E63" s="55">
        <f>SQRT(((C63)^2)+((D63)^2))</f>
        <v>0.0035626384171162893</v>
      </c>
    </row>
    <row r="64" spans="2:5" ht="13.5" thickBot="1">
      <c r="B64" s="9" t="s">
        <v>58</v>
      </c>
      <c r="C64" s="58">
        <f>0.001/2*SQRT(6)</f>
        <v>0.001224744871391589</v>
      </c>
      <c r="D64" s="20">
        <v>0</v>
      </c>
      <c r="E64" s="23">
        <f>SQRT(((C64)^2)+((D64)^2))</f>
        <v>0.001224744871391589</v>
      </c>
    </row>
    <row r="71" ht="12.75">
      <c r="B71" s="11" t="s">
        <v>7</v>
      </c>
    </row>
    <row r="72" ht="13.5" thickBot="1"/>
    <row r="73" spans="2:8" ht="13.5" thickBot="1">
      <c r="B73" s="1" t="s">
        <v>8</v>
      </c>
      <c r="C73" s="2" t="s">
        <v>48</v>
      </c>
      <c r="D73" s="2" t="s">
        <v>49</v>
      </c>
      <c r="E73" s="3" t="s">
        <v>50</v>
      </c>
      <c r="G73" s="7" t="s">
        <v>66</v>
      </c>
      <c r="H73" s="22"/>
    </row>
    <row r="74" spans="2:8" ht="12.75">
      <c r="B74" s="59">
        <f>C38</f>
        <v>10</v>
      </c>
      <c r="C74" s="17">
        <f>C39</f>
        <v>0.4909</v>
      </c>
      <c r="D74" s="17">
        <f>(1/2)*B28*C49^2</f>
        <v>0.178242520491801</v>
      </c>
      <c r="E74" s="18">
        <f>C74*G4*C48</f>
        <v>0.2133029455266848</v>
      </c>
      <c r="G74" s="64">
        <v>570.3760655737633</v>
      </c>
      <c r="H74" s="61"/>
    </row>
    <row r="75" spans="2:8" ht="13.5" thickBot="1">
      <c r="B75" s="19" t="s">
        <v>51</v>
      </c>
      <c r="C75" s="20" t="s">
        <v>52</v>
      </c>
      <c r="D75" s="20" t="s">
        <v>53</v>
      </c>
      <c r="E75" s="23" t="s">
        <v>54</v>
      </c>
      <c r="G75" s="14" t="s">
        <v>65</v>
      </c>
      <c r="H75" s="22"/>
    </row>
    <row r="76" ht="13.5" thickBot="1"/>
    <row r="77" ht="13.5" thickBot="1">
      <c r="B77" s="65" t="s">
        <v>67</v>
      </c>
    </row>
    <row r="78" ht="12.75">
      <c r="B78" s="63">
        <v>0.0443</v>
      </c>
    </row>
    <row r="79" ht="13.5" thickBot="1">
      <c r="B79" s="14" t="s">
        <v>68</v>
      </c>
    </row>
  </sheetData>
  <mergeCells count="5">
    <mergeCell ref="C49:D49"/>
    <mergeCell ref="C38:D38"/>
    <mergeCell ref="C39:D39"/>
    <mergeCell ref="C47:D47"/>
    <mergeCell ref="C48:D4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Fisica1</cp:lastModifiedBy>
  <cp:lastPrinted>2003-05-06T13:07:57Z</cp:lastPrinted>
  <dcterms:created xsi:type="dcterms:W3CDTF">2003-05-04T11:37:41Z</dcterms:created>
  <dcterms:modified xsi:type="dcterms:W3CDTF">2003-05-06T15:52:39Z</dcterms:modified>
  <cp:category/>
  <cp:version/>
  <cp:contentType/>
  <cp:contentStatus/>
</cp:coreProperties>
</file>