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9450" windowHeight="6735" activeTab="1"/>
  </bookViews>
  <sheets>
    <sheet name="LogisticaP1" sheetId="1" r:id="rId1"/>
    <sheet name="LogisticaP2" sheetId="2" r:id="rId2"/>
    <sheet name="LogisticaP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<sst xmlns="http://schemas.openxmlformats.org/spreadsheetml/2006/main" count="54" uniqueCount="34">
  <si>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Crescimento Populacional - Modelo logístico</t>
  </si>
  <si>
    <t>Variáveis</t>
  </si>
  <si>
    <t>Constantes</t>
  </si>
  <si>
    <t>Nt</t>
  </si>
  <si>
    <t>b</t>
  </si>
  <si>
    <t>d</t>
  </si>
  <si>
    <t>r</t>
  </si>
  <si>
    <t>b'</t>
  </si>
  <si>
    <t>d'</t>
  </si>
  <si>
    <t>K</t>
  </si>
  <si>
    <t>Modelo logístico do crescimento populacional</t>
  </si>
  <si>
    <t>dN/dt</t>
  </si>
  <si>
    <t>dN/dt/N</t>
  </si>
  <si>
    <t>Modelo Logístico de Crescimento Populacional</t>
  </si>
  <si>
    <t>versão tempo contínuo</t>
  </si>
  <si>
    <r>
      <t>D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Nt</t>
    </r>
  </si>
  <si>
    <r>
      <t>(</t>
    </r>
    <r>
      <rPr>
        <b/>
        <sz val="10"/>
        <rFont val="Symbol"/>
        <family val="1"/>
      </rPr>
      <t xml:space="preserve">D </t>
    </r>
    <r>
      <rPr>
        <b/>
        <i/>
        <sz val="10"/>
        <rFont val="Arial"/>
        <family val="2"/>
      </rPr>
      <t>Nt</t>
    </r>
    <r>
      <rPr>
        <b/>
        <sz val="10"/>
        <rFont val="Arial"/>
        <family val="2"/>
      </rPr>
      <t>)/</t>
    </r>
    <r>
      <rPr>
        <b/>
        <i/>
        <sz val="10"/>
        <rFont val="Arial"/>
        <family val="2"/>
      </rPr>
      <t>Nt</t>
    </r>
  </si>
  <si>
    <r>
      <t>Tempo (</t>
    </r>
    <r>
      <rPr>
        <b/>
        <i/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</si>
  <si>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t>Total Nasc.</t>
  </si>
  <si>
    <t>Total Mortes</t>
  </si>
  <si>
    <t xml:space="preserve"> b + (b´* Nt)</t>
  </si>
  <si>
    <t>b * Nt</t>
  </si>
  <si>
    <t>d + (d´* Nt)</t>
  </si>
  <si>
    <t>d * Nt</t>
  </si>
  <si>
    <t xml:space="preserve"> total nasc.- total morte + N(t -1)</t>
  </si>
  <si>
    <t>variáveis</t>
  </si>
  <si>
    <t>Fórmulas</t>
  </si>
  <si>
    <r>
      <t xml:space="preserve"> b´</t>
    </r>
    <r>
      <rPr>
        <sz val="10"/>
        <rFont val="Arial"/>
        <family val="2"/>
      </rPr>
      <t>- taxa ou factor de correcção do valor da taxa instantanea de nascimentos como consequencia do aumento do numero de individuos.</t>
    </r>
  </si>
  <si>
    <r>
      <t xml:space="preserve">d´- </t>
    </r>
    <r>
      <rPr>
        <sz val="10"/>
        <rFont val="Arial"/>
        <family val="2"/>
      </rPr>
      <t xml:space="preserve">taxa ou factor de correcção para a diminuição das mortes dos individuos. </t>
    </r>
  </si>
  <si>
    <r>
      <t>constante b</t>
    </r>
    <r>
      <rPr>
        <sz val="10"/>
        <rFont val="Arial"/>
        <family val="2"/>
      </rPr>
      <t xml:space="preserve"> - taxa instantânea de nascimento, i e, valor inicial quando a população tem um individuo, conforme o numero de individuos vai aumantando a taxa de natalidade vai diminuindo.</t>
    </r>
  </si>
  <si>
    <r>
      <t>constante d -</t>
    </r>
    <r>
      <rPr>
        <sz val="10"/>
        <rFont val="Arial"/>
        <family val="2"/>
      </rPr>
      <t xml:space="preserve"> taxa instantânea de mortalidade.</t>
    </r>
  </si>
  <si>
    <r>
      <t xml:space="preserve">r = </t>
    </r>
    <r>
      <rPr>
        <sz val="10"/>
        <rFont val="Arial"/>
        <family val="2"/>
      </rPr>
      <t>taxa instantânea de crescimento da população</t>
    </r>
  </si>
  <si>
    <r>
      <t>(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Nt</t>
    </r>
    <r>
      <rPr>
        <b/>
        <sz val="10"/>
        <rFont val="Arial"/>
        <family val="2"/>
      </rPr>
      <t>)/</t>
    </r>
    <r>
      <rPr>
        <b/>
        <i/>
        <sz val="10"/>
        <rFont val="Arial"/>
        <family val="2"/>
      </rPr>
      <t>Nt</t>
    </r>
  </si>
  <si>
    <t>dN / dt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</si>
</sst>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"/>
  </numFmts>
  <fonts count="10">
    <font>
      <sz val="10"/>
      <name val="Arial"/>
      <family val="0"/>
    </font>
    <font>
      <sz val="14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name val="Symbol"/>
      <family val="1"/>
    </font>
    <font>
      <sz val="14"/>
      <color indexed="53"/>
      <name val="Arial"/>
      <family val="2"/>
    </font>
    <font>
      <sz val="16"/>
      <color indexed="53"/>
      <name val="Arial"/>
      <family val="2"/>
    </font>
    <font>
      <b/>
      <sz val="16"/>
      <color indexed="53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ck"/>
      <top style="double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ck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81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2" fontId="1" fillId="0" borderId="0" xfId="0" applyNumberFormat="1" applyFont="1" applyFill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0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3" fillId="2" borderId="26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2" fontId="4" fillId="3" borderId="28" xfId="0" applyNumberFormat="1" applyFont="1" applyFill="1" applyBorder="1" applyAlignment="1">
      <alignment horizontal="center" vertical="center"/>
    </xf>
    <xf numFmtId="2" fontId="4" fillId="3" borderId="29" xfId="0" applyNumberFormat="1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2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2" fontId="0" fillId="0" borderId="44" xfId="0" applyNumberFormat="1" applyFont="1" applyBorder="1" applyAlignment="1">
      <alignment vertical="center"/>
    </xf>
    <xf numFmtId="2" fontId="0" fillId="0" borderId="45" xfId="0" applyNumberFormat="1" applyFont="1" applyBorder="1" applyAlignment="1">
      <alignment vertical="center"/>
    </xf>
    <xf numFmtId="2" fontId="0" fillId="0" borderId="46" xfId="0" applyNumberFormat="1" applyFont="1" applyBorder="1" applyAlignment="1">
      <alignment vertical="center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 Logística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LogisticaP1!$A$6:$A$26</c:f>
              <c:numCache/>
            </c:numRef>
          </c:xVal>
          <c:yVal>
            <c:numRef>
              <c:f>LogisticaP1!$B$6:$B$26</c:f>
              <c:numCache/>
            </c:numRef>
          </c:yVal>
          <c:smooth val="1"/>
        </c:ser>
        <c:axId val="30974327"/>
        <c:axId val="10333488"/>
      </c:scatterChart>
      <c:valAx>
        <c:axId val="30974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 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3488"/>
        <c:crosses val="autoZero"/>
        <c:crossBetween val="midCat"/>
        <c:dispUnits/>
      </c:valAx>
      <c:valAx>
        <c:axId val="1033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População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74327"/>
        <c:crosses val="autoZero"/>
        <c:crossBetween val="midCat"/>
        <c:dispUnits/>
      </c:valAx>
      <c:spPr>
        <a:gradFill rotWithShape="1">
          <a:gsLst>
            <a:gs pos="0">
              <a:srgbClr val="FF9900"/>
            </a:gs>
            <a:gs pos="100000">
              <a:srgbClr val="8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Modelo Logístico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LogisticaP1!$C$5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LogisticaP1!$B$6:$B$26</c:f>
              <c:numCache/>
            </c:numRef>
          </c:xVal>
          <c:yVal>
            <c:numRef>
              <c:f>LogisticaP1!$C$6:$C$26</c:f>
              <c:numCache/>
            </c:numRef>
          </c:yVal>
          <c:smooth val="1"/>
        </c:ser>
        <c:ser>
          <c:idx val="1"/>
          <c:order val="1"/>
          <c:tx>
            <c:strRef>
              <c:f>LogisticaP1!$E$5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33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LogisticaP1!$B$6:$B$26</c:f>
              <c:numCache/>
            </c:numRef>
          </c:xVal>
          <c:yVal>
            <c:numRef>
              <c:f>LogisticaP1!$E$6:$E$26</c:f>
              <c:numCache/>
            </c:numRef>
          </c:yVal>
          <c:smooth val="1"/>
        </c:ser>
        <c:axId val="25892529"/>
        <c:axId val="31706170"/>
      </c:scatterChart>
      <c:valAx>
        <c:axId val="2589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População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06170"/>
        <c:crosses val="autoZero"/>
        <c:crossBetween val="midCat"/>
        <c:dispUnits/>
      </c:valAx>
      <c:valAx>
        <c:axId val="31706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92529"/>
        <c:crosses val="autoZero"/>
        <c:crossBetween val="midCat"/>
        <c:dispUnits/>
      </c:valAx>
      <c:spPr>
        <a:gradFill rotWithShape="1">
          <a:gsLst>
            <a:gs pos="0">
              <a:srgbClr val="808000"/>
            </a:gs>
            <a:gs pos="100000">
              <a:srgbClr val="FF9900"/>
            </a:gs>
          </a:gsLst>
          <a:lin ang="5400000" scaled="1"/>
        </a:gra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Modelo Logístico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1"/>
          <c:tx>
            <c:strRef>
              <c:f>LogisticaP1!$H$5</c:f>
              <c:strCache>
                <c:ptCount val="1"/>
                <c:pt idx="0">
                  <c:v>(D Nt)/Nt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LogisticaP1!$B$6:$B$26</c:f>
              <c:numCache/>
            </c:numRef>
          </c:xVal>
          <c:yVal>
            <c:numRef>
              <c:f>LogisticaP1!$H$6:$H$26</c:f>
              <c:numCache/>
            </c:numRef>
          </c:yVal>
          <c:smooth val="1"/>
        </c:ser>
        <c:axId val="16920075"/>
        <c:axId val="18062948"/>
      </c:scatterChart>
      <c:scatterChart>
        <c:scatterStyle val="lineMarker"/>
        <c:varyColors val="0"/>
        <c:ser>
          <c:idx val="0"/>
          <c:order val="0"/>
          <c:tx>
            <c:strRef>
              <c:f>LogisticaP1!$G$5</c:f>
              <c:strCache>
                <c:ptCount val="1"/>
                <c:pt idx="0">
                  <c:v>D Nt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LogisticaP1!$B$6:$B$26</c:f>
              <c:numCache/>
            </c:numRef>
          </c:xVal>
          <c:yVal>
            <c:numRef>
              <c:f>LogisticaP1!$G$6:$G$26</c:f>
              <c:numCache/>
            </c:numRef>
          </c:yVal>
          <c:smooth val="0"/>
        </c:ser>
        <c:axId val="28348805"/>
        <c:axId val="53812654"/>
      </c:scatterChart>
      <c:valAx>
        <c:axId val="1692007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População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62948"/>
        <c:crosses val="autoZero"/>
        <c:crossBetween val="midCat"/>
        <c:dispUnits/>
      </c:valAx>
      <c:valAx>
        <c:axId val="18062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(D Nt)/Nt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20075"/>
        <c:crosses val="autoZero"/>
        <c:crossBetween val="midCat"/>
        <c:dispUnits/>
      </c:valAx>
      <c:valAx>
        <c:axId val="28348805"/>
        <c:scaling>
          <c:orientation val="minMax"/>
        </c:scaling>
        <c:axPos val="b"/>
        <c:delete val="1"/>
        <c:majorTickMark val="in"/>
        <c:minorTickMark val="none"/>
        <c:tickLblPos val="nextTo"/>
        <c:crossAx val="53812654"/>
        <c:crosses val="max"/>
        <c:crossBetween val="midCat"/>
        <c:dispUnits/>
      </c:valAx>
      <c:valAx>
        <c:axId val="53812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 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348805"/>
        <c:crosses val="max"/>
        <c:crossBetween val="midCat"/>
        <c:dispUnits/>
      </c:valAx>
      <c:spPr>
        <a:gradFill rotWithShape="1">
          <a:gsLst>
            <a:gs pos="0">
              <a:srgbClr val="FF9900"/>
            </a:gs>
            <a:gs pos="100000">
              <a:srgbClr val="8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Modelo Logístico de Crescimento Populacional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1"/>
          <c:tx>
            <c:strRef>
              <c:f>LogisticaP2!$D$5</c:f>
              <c:strCache>
                <c:ptCount val="1"/>
                <c:pt idx="0">
                  <c:v>(D Nt)/Nt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LogisticaP2!$B$6:$B$26</c:f>
              <c:numCache/>
            </c:numRef>
          </c:xVal>
          <c:yVal>
            <c:numRef>
              <c:f>LogisticaP2!$D$6:$D$26</c:f>
              <c:numCache/>
            </c:numRef>
          </c:yVal>
          <c:smooth val="1"/>
        </c:ser>
        <c:axId val="14551839"/>
        <c:axId val="63857688"/>
      </c:scatterChart>
      <c:scatterChart>
        <c:scatterStyle val="lineMarker"/>
        <c:varyColors val="0"/>
        <c:ser>
          <c:idx val="0"/>
          <c:order val="0"/>
          <c:tx>
            <c:strRef>
              <c:f>LogisticaP2!$C$5</c:f>
              <c:strCache>
                <c:ptCount val="1"/>
                <c:pt idx="0">
                  <c:v>D Nt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LogisticaP2!$B$6:$B$26</c:f>
              <c:numCache/>
            </c:numRef>
          </c:xVal>
          <c:yVal>
            <c:numRef>
              <c:f>LogisticaP2!$C$6:$C$26</c:f>
              <c:numCache/>
            </c:numRef>
          </c:yVal>
          <c:smooth val="1"/>
        </c:ser>
        <c:axId val="37848281"/>
        <c:axId val="5090210"/>
      </c:scatterChart>
      <c:valAx>
        <c:axId val="14551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População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57688"/>
        <c:crosses val="autoZero"/>
        <c:crossBetween val="midCat"/>
        <c:dispUnits/>
      </c:valAx>
      <c:valAx>
        <c:axId val="63857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551839"/>
        <c:crosses val="autoZero"/>
        <c:crossBetween val="midCat"/>
        <c:dispUnits/>
      </c:valAx>
      <c:valAx>
        <c:axId val="37848281"/>
        <c:scaling>
          <c:orientation val="minMax"/>
        </c:scaling>
        <c:axPos val="b"/>
        <c:delete val="1"/>
        <c:majorTickMark val="in"/>
        <c:minorTickMark val="none"/>
        <c:tickLblPos val="nextTo"/>
        <c:crossAx val="5090210"/>
        <c:crosses val="max"/>
        <c:crossBetween val="midCat"/>
        <c:dispUnits/>
      </c:valAx>
      <c:valAx>
        <c:axId val="50902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848281"/>
        <c:crosses val="max"/>
        <c:crossBetween val="midCat"/>
        <c:dispUnits/>
      </c:valAx>
      <c:spPr>
        <a:gradFill rotWithShape="1">
          <a:gsLst>
            <a:gs pos="0">
              <a:srgbClr val="80800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Crescimento da População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LogisticaP2!$A$6:$A$26</c:f>
              <c:numCache/>
            </c:numRef>
          </c:xVal>
          <c:yVal>
            <c:numRef>
              <c:f>LogisticaP2!$B$6:$B$26</c:f>
              <c:numCache/>
            </c:numRef>
          </c:yVal>
          <c:smooth val="1"/>
        </c:ser>
        <c:axId val="45811891"/>
        <c:axId val="9653836"/>
      </c:scatterChart>
      <c:valAx>
        <c:axId val="4581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 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53836"/>
        <c:crosses val="autoZero"/>
        <c:crossBetween val="midCat"/>
        <c:dispUnits/>
      </c:valAx>
      <c:valAx>
        <c:axId val="965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População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11891"/>
        <c:crosses val="autoZero"/>
        <c:crossBetween val="midCat"/>
        <c:dispUnits/>
      </c:valAx>
      <c:spPr>
        <a:gradFill rotWithShape="1">
          <a:gsLst>
            <a:gs pos="0">
              <a:srgbClr val="80800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Crescimento Populacional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LogisticaP3!$A$6:$A$26</c:f>
              <c:numCache/>
            </c:numRef>
          </c:xVal>
          <c:yVal>
            <c:numRef>
              <c:f>LogisticaP3!$B$6:$B$26</c:f>
              <c:numCache/>
            </c:numRef>
          </c:yVal>
          <c:smooth val="1"/>
        </c:ser>
        <c:axId val="19775661"/>
        <c:axId val="43763222"/>
      </c:scatterChart>
      <c:valAx>
        <c:axId val="19775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Tempo 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63222"/>
        <c:crosses val="autoZero"/>
        <c:crossBetween val="midCat"/>
        <c:dispUnits/>
      </c:valAx>
      <c:valAx>
        <c:axId val="43763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População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75661"/>
        <c:crosses val="autoZero"/>
        <c:crossBetween val="midCat"/>
        <c:dispUnits/>
      </c:valAx>
      <c:spPr>
        <a:gradFill rotWithShape="1">
          <a:gsLst>
            <a:gs pos="0">
              <a:srgbClr val="808000"/>
            </a:gs>
            <a:gs pos="100000">
              <a:srgbClr val="FF99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Modelo Logístico de Crescimento Populacional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LogisticaP3!$C$5</c:f>
              <c:strCache>
                <c:ptCount val="1"/>
                <c:pt idx="0">
                  <c:v>dN/dt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LogisticaP3!$B$6:$B$26</c:f>
              <c:numCache/>
            </c:numRef>
          </c:xVal>
          <c:yVal>
            <c:numRef>
              <c:f>LogisticaP3!$C$6:$C$26</c:f>
              <c:numCache/>
            </c:numRef>
          </c:yVal>
          <c:smooth val="0"/>
        </c:ser>
        <c:ser>
          <c:idx val="1"/>
          <c:order val="1"/>
          <c:tx>
            <c:strRef>
              <c:f>LogisticaP3!$D$5</c:f>
              <c:strCache>
                <c:ptCount val="1"/>
                <c:pt idx="0">
                  <c:v>dN/dt/N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LogisticaP3!$B$6:$B$26</c:f>
              <c:numCache/>
            </c:numRef>
          </c:xVal>
          <c:yVal>
            <c:numRef>
              <c:f>LogisticaP3!$D$6:$D$26</c:f>
              <c:numCache/>
            </c:numRef>
          </c:yVal>
          <c:smooth val="0"/>
        </c:ser>
        <c:axId val="58324679"/>
        <c:axId val="55160064"/>
      </c:scatterChart>
      <c:valAx>
        <c:axId val="5832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População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0064"/>
        <c:crosses val="autoZero"/>
        <c:crossBetween val="midCat"/>
        <c:dispUnits/>
      </c:valAx>
      <c:valAx>
        <c:axId val="55160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24679"/>
        <c:crosses val="autoZero"/>
        <c:crossBetween val="midCat"/>
        <c:dispUnits/>
      </c:valAx>
      <c:spPr>
        <a:gradFill rotWithShape="1">
          <a:gsLst>
            <a:gs pos="0">
              <a:srgbClr val="FF9900"/>
            </a:gs>
            <a:gs pos="100000">
              <a:srgbClr val="8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38100</xdr:rowOff>
    </xdr:from>
    <xdr:to>
      <xdr:col>16</xdr:col>
      <xdr:colOff>295275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6838950" y="36004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41</xdr:row>
      <xdr:rowOff>19050</xdr:rowOff>
    </xdr:from>
    <xdr:to>
      <xdr:col>16</xdr:col>
      <xdr:colOff>304800</xdr:colOff>
      <xdr:row>61</xdr:row>
      <xdr:rowOff>123825</xdr:rowOff>
    </xdr:to>
    <xdr:graphicFrame>
      <xdr:nvGraphicFramePr>
        <xdr:cNvPr id="2" name="Chart 3"/>
        <xdr:cNvGraphicFramePr/>
      </xdr:nvGraphicFramePr>
      <xdr:xfrm>
        <a:off x="6848475" y="7962900"/>
        <a:ext cx="5886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40</xdr:row>
      <xdr:rowOff>133350</xdr:rowOff>
    </xdr:from>
    <xdr:to>
      <xdr:col>10</xdr:col>
      <xdr:colOff>209550</xdr:colOff>
      <xdr:row>61</xdr:row>
      <xdr:rowOff>47625</xdr:rowOff>
    </xdr:to>
    <xdr:graphicFrame>
      <xdr:nvGraphicFramePr>
        <xdr:cNvPr id="3" name="Chart 4"/>
        <xdr:cNvGraphicFramePr/>
      </xdr:nvGraphicFramePr>
      <xdr:xfrm>
        <a:off x="571500" y="7886700"/>
        <a:ext cx="588645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3</xdr:row>
      <xdr:rowOff>171450</xdr:rowOff>
    </xdr:from>
    <xdr:to>
      <xdr:col>13</xdr:col>
      <xdr:colOff>171450</xdr:colOff>
      <xdr:row>24</xdr:row>
      <xdr:rowOff>85725</xdr:rowOff>
    </xdr:to>
    <xdr:graphicFrame>
      <xdr:nvGraphicFramePr>
        <xdr:cNvPr id="1" name="Chart 4"/>
        <xdr:cNvGraphicFramePr/>
      </xdr:nvGraphicFramePr>
      <xdr:xfrm>
        <a:off x="4772025" y="7429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25</xdr:row>
      <xdr:rowOff>47625</xdr:rowOff>
    </xdr:from>
    <xdr:to>
      <xdr:col>13</xdr:col>
      <xdr:colOff>180975</xdr:colOff>
      <xdr:row>45</xdr:row>
      <xdr:rowOff>152400</xdr:rowOff>
    </xdr:to>
    <xdr:graphicFrame>
      <xdr:nvGraphicFramePr>
        <xdr:cNvPr id="2" name="Chart 5"/>
        <xdr:cNvGraphicFramePr/>
      </xdr:nvGraphicFramePr>
      <xdr:xfrm>
        <a:off x="4781550" y="4810125"/>
        <a:ext cx="5886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10</xdr:row>
      <xdr:rowOff>142875</xdr:rowOff>
    </xdr:from>
    <xdr:to>
      <xdr:col>11</xdr:col>
      <xdr:colOff>762000</xdr:colOff>
      <xdr:row>31</xdr:row>
      <xdr:rowOff>57150</xdr:rowOff>
    </xdr:to>
    <xdr:graphicFrame>
      <xdr:nvGraphicFramePr>
        <xdr:cNvPr id="1" name="Chart 5"/>
        <xdr:cNvGraphicFramePr/>
      </xdr:nvGraphicFramePr>
      <xdr:xfrm>
        <a:off x="3400425" y="204787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32</xdr:row>
      <xdr:rowOff>142875</xdr:rowOff>
    </xdr:from>
    <xdr:to>
      <xdr:col>11</xdr:col>
      <xdr:colOff>914400</xdr:colOff>
      <xdr:row>53</xdr:row>
      <xdr:rowOff>57150</xdr:rowOff>
    </xdr:to>
    <xdr:graphicFrame>
      <xdr:nvGraphicFramePr>
        <xdr:cNvPr id="2" name="Chart 8"/>
        <xdr:cNvGraphicFramePr/>
      </xdr:nvGraphicFramePr>
      <xdr:xfrm>
        <a:off x="3552825" y="6238875"/>
        <a:ext cx="5886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31">
      <selection activeCell="G6" sqref="G6"/>
    </sheetView>
  </sheetViews>
  <sheetFormatPr defaultColWidth="9.140625" defaultRowHeight="15" customHeight="1"/>
  <cols>
    <col min="1" max="1" width="10.00390625" style="2" customWidth="1"/>
    <col min="2" max="2" width="7.28125" style="2" customWidth="1"/>
    <col min="3" max="3" width="10.140625" style="2" customWidth="1"/>
    <col min="4" max="4" width="11.00390625" style="2" bestFit="1" customWidth="1"/>
    <col min="5" max="5" width="10.140625" style="2" customWidth="1"/>
    <col min="6" max="6" width="12.140625" style="2" bestFit="1" customWidth="1"/>
    <col min="7" max="7" width="7.57421875" style="2" customWidth="1"/>
    <col min="8" max="8" width="9.140625" style="2" customWidth="1"/>
    <col min="9" max="9" width="9.00390625" style="3" customWidth="1"/>
    <col min="10" max="10" width="7.28125" style="3" customWidth="1"/>
    <col min="11" max="11" width="8.8515625" style="1" customWidth="1"/>
    <col min="12" max="12" width="14.8515625" style="1" customWidth="1"/>
    <col min="13" max="13" width="27.8515625" style="1" customWidth="1"/>
    <col min="14" max="16384" width="13.7109375" style="1" customWidth="1"/>
  </cols>
  <sheetData>
    <row r="1" ht="15" customHeight="1">
      <c r="A1" s="14" t="s">
        <v>0</v>
      </c>
    </row>
    <row r="2" ht="15" customHeight="1">
      <c r="A2" s="1"/>
    </row>
    <row r="3" ht="15" customHeight="1" thickBot="1">
      <c r="A3" s="1"/>
    </row>
    <row r="4" spans="1:11" ht="15" customHeight="1" thickBot="1" thickTop="1">
      <c r="A4" s="16"/>
      <c r="C4" s="49" t="s">
        <v>1</v>
      </c>
      <c r="D4" s="50"/>
      <c r="E4" s="50"/>
      <c r="F4" s="50"/>
      <c r="G4" s="50"/>
      <c r="H4" s="51"/>
      <c r="I4" s="52" t="s">
        <v>2</v>
      </c>
      <c r="J4" s="53"/>
      <c r="K4" s="54"/>
    </row>
    <row r="5" spans="1:11" ht="25.5" customHeight="1" thickBot="1" thickTop="1">
      <c r="A5" s="43" t="s">
        <v>17</v>
      </c>
      <c r="B5" s="44" t="s">
        <v>3</v>
      </c>
      <c r="C5" s="45" t="s">
        <v>4</v>
      </c>
      <c r="D5" s="46" t="s">
        <v>18</v>
      </c>
      <c r="E5" s="46" t="s">
        <v>5</v>
      </c>
      <c r="F5" s="46" t="s">
        <v>19</v>
      </c>
      <c r="G5" s="47" t="s">
        <v>15</v>
      </c>
      <c r="H5" s="48" t="s">
        <v>16</v>
      </c>
      <c r="I5" s="11" t="s">
        <v>4</v>
      </c>
      <c r="J5" s="11" t="s">
        <v>5</v>
      </c>
      <c r="K5" s="12" t="s">
        <v>6</v>
      </c>
    </row>
    <row r="6" spans="1:11" ht="15" customHeight="1" thickTop="1">
      <c r="A6" s="17">
        <v>0</v>
      </c>
      <c r="B6" s="34">
        <v>1</v>
      </c>
      <c r="C6" s="31">
        <f>$I$6+($I$8*B6)</f>
        <v>1.24</v>
      </c>
      <c r="D6" s="18">
        <f>C6*B6</f>
        <v>1.24</v>
      </c>
      <c r="E6" s="18">
        <f>$J$6+(B6*$J$8)</f>
        <v>0.505</v>
      </c>
      <c r="F6" s="18">
        <f>E6*B6</f>
        <v>0.505</v>
      </c>
      <c r="G6" s="18">
        <f>B7-B6</f>
        <v>0.7349999999999999</v>
      </c>
      <c r="H6" s="19">
        <f>G6/B6</f>
        <v>0.7349999999999999</v>
      </c>
      <c r="I6" s="15">
        <v>1.25</v>
      </c>
      <c r="J6" s="4">
        <v>0.5</v>
      </c>
      <c r="K6" s="5">
        <f>I6-J6</f>
        <v>0.75</v>
      </c>
    </row>
    <row r="7" spans="1:11" ht="15" customHeight="1">
      <c r="A7" s="20">
        <f>A6+1</f>
        <v>1</v>
      </c>
      <c r="B7" s="22">
        <f>D6-F6+B6</f>
        <v>1.7349999999999999</v>
      </c>
      <c r="C7" s="32">
        <f>$I$6+($I$8*B7)</f>
        <v>1.23265</v>
      </c>
      <c r="D7" s="21">
        <f>C7*B7</f>
        <v>2.13864775</v>
      </c>
      <c r="E7" s="21">
        <f>$J$6+(B7*$J$8)</f>
        <v>0.508675</v>
      </c>
      <c r="F7" s="21">
        <f>E7*B7</f>
        <v>0.8825511249999999</v>
      </c>
      <c r="G7" s="21">
        <f>B8-B7</f>
        <v>1.256096625</v>
      </c>
      <c r="H7" s="22">
        <f>G7/B7</f>
        <v>0.7239750000000001</v>
      </c>
      <c r="I7" s="11" t="s">
        <v>7</v>
      </c>
      <c r="J7" s="11" t="s">
        <v>8</v>
      </c>
      <c r="K7" s="12" t="s">
        <v>9</v>
      </c>
    </row>
    <row r="8" spans="1:11" ht="15" customHeight="1" thickBot="1">
      <c r="A8" s="23">
        <v>2</v>
      </c>
      <c r="B8" s="22">
        <f aca="true" t="shared" si="0" ref="B8:B26">D7-F7+B7</f>
        <v>2.991096625</v>
      </c>
      <c r="C8" s="32">
        <f aca="true" t="shared" si="1" ref="C8:C26">$I$6+($I$8*B8)</f>
        <v>1.22008903375</v>
      </c>
      <c r="D8" s="21">
        <f aca="true" t="shared" si="2" ref="D8:D26">C8*B8</f>
        <v>3.649404191049136</v>
      </c>
      <c r="E8" s="21">
        <f aca="true" t="shared" si="3" ref="E8:E26">$J$6+(B8*$J$8)</f>
        <v>0.514955483125</v>
      </c>
      <c r="F8" s="21">
        <f aca="true" t="shared" si="4" ref="F8:F26">E8*B8</f>
        <v>1.5402816076004318</v>
      </c>
      <c r="G8" s="21">
        <f aca="true" t="shared" si="5" ref="G8:G26">B9-B8</f>
        <v>2.1091225834487046</v>
      </c>
      <c r="H8" s="22">
        <f aca="true" t="shared" si="6" ref="H8:H26">G8/B8</f>
        <v>0.7051335506250002</v>
      </c>
      <c r="I8" s="6">
        <v>-0.01</v>
      </c>
      <c r="J8" s="6">
        <v>0.005</v>
      </c>
      <c r="K8" s="7">
        <f>(I6-J6)/(J8-I8)</f>
        <v>50</v>
      </c>
    </row>
    <row r="9" spans="1:8" ht="15" customHeight="1">
      <c r="A9" s="23">
        <v>3</v>
      </c>
      <c r="B9" s="22">
        <f t="shared" si="0"/>
        <v>5.100219208448705</v>
      </c>
      <c r="C9" s="32">
        <f t="shared" si="1"/>
        <v>1.198997807915513</v>
      </c>
      <c r="D9" s="21">
        <f t="shared" si="2"/>
        <v>6.11515165081859</v>
      </c>
      <c r="E9" s="21">
        <f t="shared" si="3"/>
        <v>0.5255010960422435</v>
      </c>
      <c r="F9" s="21">
        <f t="shared" si="4"/>
        <v>2.680170784095498</v>
      </c>
      <c r="G9" s="21">
        <f t="shared" si="5"/>
        <v>3.4349808667230928</v>
      </c>
      <c r="H9" s="22">
        <f t="shared" si="6"/>
        <v>0.6734967118732696</v>
      </c>
    </row>
    <row r="10" spans="1:8" ht="15" customHeight="1">
      <c r="A10" s="23">
        <v>4</v>
      </c>
      <c r="B10" s="22">
        <f t="shared" si="0"/>
        <v>8.535200075171797</v>
      </c>
      <c r="C10" s="32">
        <f t="shared" si="1"/>
        <v>1.164647999248282</v>
      </c>
      <c r="D10" s="21">
        <f t="shared" si="2"/>
        <v>9.940503690732621</v>
      </c>
      <c r="E10" s="21">
        <f t="shared" si="3"/>
        <v>0.542676000375859</v>
      </c>
      <c r="F10" s="21">
        <f t="shared" si="4"/>
        <v>4.631848239201962</v>
      </c>
      <c r="G10" s="21">
        <f t="shared" si="5"/>
        <v>5.308655451530658</v>
      </c>
      <c r="H10" s="22">
        <f t="shared" si="6"/>
        <v>0.621971998872423</v>
      </c>
    </row>
    <row r="11" spans="1:13" ht="15" customHeight="1" thickBot="1">
      <c r="A11" s="20">
        <f>A10+1</f>
        <v>5</v>
      </c>
      <c r="B11" s="22">
        <f t="shared" si="0"/>
        <v>13.843855526702455</v>
      </c>
      <c r="C11" s="32">
        <f t="shared" si="1"/>
        <v>1.1115614447329754</v>
      </c>
      <c r="D11" s="21">
        <f t="shared" si="2"/>
        <v>15.388296049935967</v>
      </c>
      <c r="E11" s="21">
        <f t="shared" si="3"/>
        <v>0.5692192776335123</v>
      </c>
      <c r="F11" s="21">
        <f t="shared" si="4"/>
        <v>7.880189442572279</v>
      </c>
      <c r="G11" s="21">
        <f t="shared" si="5"/>
        <v>7.508106607363686</v>
      </c>
      <c r="H11" s="22">
        <f t="shared" si="6"/>
        <v>0.5423421670994629</v>
      </c>
      <c r="L11" s="41" t="s">
        <v>25</v>
      </c>
      <c r="M11" s="41" t="s">
        <v>26</v>
      </c>
    </row>
    <row r="12" spans="1:13" ht="15" customHeight="1">
      <c r="A12" s="23">
        <v>6</v>
      </c>
      <c r="B12" s="22">
        <f t="shared" si="0"/>
        <v>21.35196213406614</v>
      </c>
      <c r="C12" s="32">
        <f t="shared" si="1"/>
        <v>1.0364803786593386</v>
      </c>
      <c r="D12" s="21">
        <f t="shared" si="2"/>
        <v>22.130889797836733</v>
      </c>
      <c r="E12" s="21">
        <f t="shared" si="3"/>
        <v>0.6067598106703307</v>
      </c>
      <c r="F12" s="21">
        <f t="shared" si="4"/>
        <v>12.955512501906043</v>
      </c>
      <c r="G12" s="21">
        <f t="shared" si="5"/>
        <v>9.17537729593069</v>
      </c>
      <c r="H12" s="22">
        <f t="shared" si="6"/>
        <v>0.4297205679890079</v>
      </c>
      <c r="L12" s="35" t="s">
        <v>4</v>
      </c>
      <c r="M12" s="38" t="s">
        <v>20</v>
      </c>
    </row>
    <row r="13" spans="1:13" ht="15" customHeight="1">
      <c r="A13" s="23">
        <v>7</v>
      </c>
      <c r="B13" s="22">
        <f t="shared" si="0"/>
        <v>30.527339429996832</v>
      </c>
      <c r="C13" s="32">
        <f t="shared" si="1"/>
        <v>0.9447266057000316</v>
      </c>
      <c r="D13" s="21">
        <f t="shared" si="2"/>
        <v>28.839989760753646</v>
      </c>
      <c r="E13" s="21">
        <f t="shared" si="3"/>
        <v>0.6526366971499842</v>
      </c>
      <c r="F13" s="21">
        <f t="shared" si="4"/>
        <v>19.923261978369613</v>
      </c>
      <c r="G13" s="21">
        <f t="shared" si="5"/>
        <v>8.916727782384033</v>
      </c>
      <c r="H13" s="22">
        <f t="shared" si="6"/>
        <v>0.29208990855004746</v>
      </c>
      <c r="L13" s="36" t="s">
        <v>18</v>
      </c>
      <c r="M13" s="39" t="s">
        <v>21</v>
      </c>
    </row>
    <row r="14" spans="1:13" ht="15" customHeight="1">
      <c r="A14" s="20">
        <f>A13+1</f>
        <v>8</v>
      </c>
      <c r="B14" s="22">
        <f t="shared" si="0"/>
        <v>39.444067212380865</v>
      </c>
      <c r="C14" s="32">
        <f t="shared" si="1"/>
        <v>0.8555593278761913</v>
      </c>
      <c r="D14" s="21">
        <f t="shared" si="2"/>
        <v>33.746739632927884</v>
      </c>
      <c r="E14" s="21">
        <f t="shared" si="3"/>
        <v>0.6972203360619044</v>
      </c>
      <c r="F14" s="21">
        <f t="shared" si="4"/>
        <v>27.50120579746453</v>
      </c>
      <c r="G14" s="21">
        <f t="shared" si="5"/>
        <v>6.245533835463355</v>
      </c>
      <c r="H14" s="22">
        <f t="shared" si="6"/>
        <v>0.15833899181428687</v>
      </c>
      <c r="L14" s="36" t="s">
        <v>5</v>
      </c>
      <c r="M14" s="39" t="s">
        <v>22</v>
      </c>
    </row>
    <row r="15" spans="1:13" ht="15" customHeight="1">
      <c r="A15" s="20">
        <f>A14+1</f>
        <v>9</v>
      </c>
      <c r="B15" s="22">
        <f t="shared" si="0"/>
        <v>45.68960104784422</v>
      </c>
      <c r="C15" s="32">
        <f t="shared" si="1"/>
        <v>0.7931039895215578</v>
      </c>
      <c r="D15" s="21">
        <f t="shared" si="2"/>
        <v>36.2366048706936</v>
      </c>
      <c r="E15" s="21">
        <f t="shared" si="3"/>
        <v>0.728448005239221</v>
      </c>
      <c r="F15" s="21">
        <f t="shared" si="4"/>
        <v>33.282498743477944</v>
      </c>
      <c r="G15" s="21">
        <f t="shared" si="5"/>
        <v>2.9541061272156526</v>
      </c>
      <c r="H15" s="22">
        <f t="shared" si="6"/>
        <v>0.06465598428233675</v>
      </c>
      <c r="L15" s="36" t="s">
        <v>19</v>
      </c>
      <c r="M15" s="39" t="s">
        <v>23</v>
      </c>
    </row>
    <row r="16" spans="1:13" ht="15" customHeight="1" thickBot="1">
      <c r="A16" s="23">
        <v>10</v>
      </c>
      <c r="B16" s="22">
        <f t="shared" si="0"/>
        <v>48.64370717505987</v>
      </c>
      <c r="C16" s="32">
        <f t="shared" si="1"/>
        <v>0.7635629282494012</v>
      </c>
      <c r="D16" s="21">
        <f t="shared" si="2"/>
        <v>37.14253149149513</v>
      </c>
      <c r="E16" s="21">
        <f t="shared" si="3"/>
        <v>0.7432185358752994</v>
      </c>
      <c r="F16" s="21">
        <f t="shared" si="4"/>
        <v>36.15290482619479</v>
      </c>
      <c r="G16" s="21">
        <f t="shared" si="5"/>
        <v>0.9896266653003352</v>
      </c>
      <c r="H16" s="22">
        <f t="shared" si="6"/>
        <v>0.020344392374101926</v>
      </c>
      <c r="L16" s="37" t="s">
        <v>3</v>
      </c>
      <c r="M16" s="40" t="s">
        <v>24</v>
      </c>
    </row>
    <row r="17" spans="1:13" ht="15" customHeight="1">
      <c r="A17" s="20">
        <f>A16+1</f>
        <v>11</v>
      </c>
      <c r="B17" s="22">
        <f t="shared" si="0"/>
        <v>49.63333384036021</v>
      </c>
      <c r="C17" s="32">
        <f t="shared" si="1"/>
        <v>0.7536666615963978</v>
      </c>
      <c r="D17" s="21">
        <f t="shared" si="2"/>
        <v>37.4069890193638</v>
      </c>
      <c r="E17" s="21">
        <f t="shared" si="3"/>
        <v>0.7481666692018011</v>
      </c>
      <c r="F17" s="21">
        <f t="shared" si="4"/>
        <v>37.13400606072334</v>
      </c>
      <c r="G17" s="21">
        <f t="shared" si="5"/>
        <v>0.27298295864046196</v>
      </c>
      <c r="H17" s="22">
        <f t="shared" si="6"/>
        <v>0.005499992394596736</v>
      </c>
      <c r="M17" s="13"/>
    </row>
    <row r="18" spans="1:13" ht="15" customHeight="1">
      <c r="A18" s="23">
        <v>12</v>
      </c>
      <c r="B18" s="22">
        <f t="shared" si="0"/>
        <v>49.90631679900067</v>
      </c>
      <c r="C18" s="32">
        <f t="shared" si="1"/>
        <v>0.7509368320099933</v>
      </c>
      <c r="D18" s="21">
        <f t="shared" si="2"/>
        <v>37.47649143432867</v>
      </c>
      <c r="E18" s="21">
        <f t="shared" si="3"/>
        <v>0.7495315839950034</v>
      </c>
      <c r="F18" s="21">
        <f t="shared" si="4"/>
        <v>37.40636068171142</v>
      </c>
      <c r="G18" s="21">
        <f t="shared" si="5"/>
        <v>0.07013075261725277</v>
      </c>
      <c r="H18" s="22">
        <f t="shared" si="6"/>
        <v>0.0014052480149898995</v>
      </c>
      <c r="M18" s="13"/>
    </row>
    <row r="19" spans="1:8" ht="15" customHeight="1">
      <c r="A19" s="23">
        <v>13</v>
      </c>
      <c r="B19" s="22">
        <f t="shared" si="0"/>
        <v>49.97644755161792</v>
      </c>
      <c r="C19" s="32">
        <f t="shared" si="1"/>
        <v>0.7502355244838208</v>
      </c>
      <c r="D19" s="21">
        <f t="shared" si="2"/>
        <v>37.49410634072623</v>
      </c>
      <c r="E19" s="21">
        <f t="shared" si="3"/>
        <v>0.7498822377580896</v>
      </c>
      <c r="F19" s="21">
        <f t="shared" si="4"/>
        <v>37.47645032520705</v>
      </c>
      <c r="G19" s="21">
        <f t="shared" si="5"/>
        <v>0.017656015519186496</v>
      </c>
      <c r="H19" s="22">
        <f t="shared" si="6"/>
        <v>0.0003532867257311671</v>
      </c>
    </row>
    <row r="20" spans="1:8" ht="15" customHeight="1">
      <c r="A20" s="23">
        <v>14</v>
      </c>
      <c r="B20" s="22">
        <f t="shared" si="0"/>
        <v>49.99410356713711</v>
      </c>
      <c r="C20" s="32">
        <f t="shared" si="1"/>
        <v>0.7500589643286288</v>
      </c>
      <c r="D20" s="21">
        <f t="shared" si="2"/>
        <v>37.49852554410507</v>
      </c>
      <c r="E20" s="21">
        <f t="shared" si="3"/>
        <v>0.7499705178356856</v>
      </c>
      <c r="F20" s="21">
        <f t="shared" si="4"/>
        <v>37.49410374097671</v>
      </c>
      <c r="G20" s="21">
        <f t="shared" si="5"/>
        <v>0.0044218031283591586</v>
      </c>
      <c r="H20" s="22">
        <f t="shared" si="6"/>
        <v>8.844649294333514E-05</v>
      </c>
    </row>
    <row r="21" spans="1:8" ht="15" customHeight="1">
      <c r="A21" s="20">
        <v>15</v>
      </c>
      <c r="B21" s="22">
        <f t="shared" si="0"/>
        <v>49.99852537026547</v>
      </c>
      <c r="C21" s="32">
        <f t="shared" si="1"/>
        <v>0.7500147462973453</v>
      </c>
      <c r="D21" s="21">
        <f t="shared" si="2"/>
        <v>37.49963132082104</v>
      </c>
      <c r="E21" s="21">
        <f t="shared" si="3"/>
        <v>0.7499926268513273</v>
      </c>
      <c r="F21" s="21">
        <f t="shared" si="4"/>
        <v>37.49852538113813</v>
      </c>
      <c r="G21" s="21">
        <f t="shared" si="5"/>
        <v>0.0011059396829082857</v>
      </c>
      <c r="H21" s="22">
        <f t="shared" si="6"/>
        <v>2.2119446018021906E-05</v>
      </c>
    </row>
    <row r="22" spans="1:8" ht="15" customHeight="1">
      <c r="A22" s="23">
        <v>16</v>
      </c>
      <c r="B22" s="22">
        <f t="shared" si="0"/>
        <v>49.99963130994838</v>
      </c>
      <c r="C22" s="32">
        <f t="shared" si="1"/>
        <v>0.7500036869005162</v>
      </c>
      <c r="D22" s="21">
        <f t="shared" si="2"/>
        <v>37.49990782612777</v>
      </c>
      <c r="E22" s="21">
        <f t="shared" si="3"/>
        <v>0.7499981565497419</v>
      </c>
      <c r="F22" s="21">
        <f t="shared" si="4"/>
        <v>37.49963131062804</v>
      </c>
      <c r="G22" s="21">
        <f t="shared" si="5"/>
        <v>0.00027651549972773637</v>
      </c>
      <c r="H22" s="22">
        <f t="shared" si="6"/>
        <v>5.530350774260977E-06</v>
      </c>
    </row>
    <row r="23" spans="1:8" ht="15" customHeight="1">
      <c r="A23" s="23">
        <v>17</v>
      </c>
      <c r="B23" s="22">
        <f t="shared" si="0"/>
        <v>49.999907825448105</v>
      </c>
      <c r="C23" s="32">
        <f t="shared" si="1"/>
        <v>0.750000921745519</v>
      </c>
      <c r="D23" s="21">
        <f t="shared" si="2"/>
        <v>37.49997695627707</v>
      </c>
      <c r="E23" s="21">
        <f t="shared" si="3"/>
        <v>0.7499995391272405</v>
      </c>
      <c r="F23" s="21">
        <f t="shared" si="4"/>
        <v>37.49990782549058</v>
      </c>
      <c r="G23" s="21">
        <f t="shared" si="5"/>
        <v>6.913078648551618E-05</v>
      </c>
      <c r="H23" s="22">
        <f t="shared" si="6"/>
        <v>1.382618278554729E-06</v>
      </c>
    </row>
    <row r="24" spans="1:8" ht="15" customHeight="1">
      <c r="A24" s="23">
        <v>18</v>
      </c>
      <c r="B24" s="22">
        <f t="shared" si="0"/>
        <v>49.99997695623459</v>
      </c>
      <c r="C24" s="32">
        <f t="shared" si="1"/>
        <v>0.7500002304376541</v>
      </c>
      <c r="D24" s="21">
        <f t="shared" si="2"/>
        <v>37.499994239053336</v>
      </c>
      <c r="E24" s="21">
        <f t="shared" si="3"/>
        <v>0.749999884781173</v>
      </c>
      <c r="F24" s="21">
        <f t="shared" si="4"/>
        <v>37.49997695623725</v>
      </c>
      <c r="G24" s="21">
        <f t="shared" si="5"/>
        <v>1.7282816088481923E-05</v>
      </c>
      <c r="H24" s="22">
        <f t="shared" si="6"/>
        <v>3.456564810741757E-07</v>
      </c>
    </row>
    <row r="25" spans="1:8" ht="15" customHeight="1">
      <c r="A25" s="23">
        <v>19</v>
      </c>
      <c r="B25" s="22">
        <f t="shared" si="0"/>
        <v>49.99999423905068</v>
      </c>
      <c r="C25" s="32">
        <f t="shared" si="1"/>
        <v>0.7500000576094932</v>
      </c>
      <c r="D25" s="21">
        <f t="shared" si="2"/>
        <v>37.49999855976234</v>
      </c>
      <c r="E25" s="21">
        <f t="shared" si="3"/>
        <v>0.7499999711952534</v>
      </c>
      <c r="F25" s="21">
        <f t="shared" si="4"/>
        <v>37.49999423905084</v>
      </c>
      <c r="G25" s="21">
        <f t="shared" si="5"/>
        <v>4.320711497030061E-06</v>
      </c>
      <c r="H25" s="22">
        <f t="shared" si="6"/>
        <v>8.641423989716234E-08</v>
      </c>
    </row>
    <row r="26" spans="1:8" ht="15" customHeight="1" thickBot="1">
      <c r="A26" s="24">
        <v>20</v>
      </c>
      <c r="B26" s="26">
        <f t="shared" si="0"/>
        <v>49.999998559762176</v>
      </c>
      <c r="C26" s="33">
        <f t="shared" si="1"/>
        <v>0.7500000144023782</v>
      </c>
      <c r="D26" s="25">
        <f t="shared" si="2"/>
        <v>37.49999963994052</v>
      </c>
      <c r="E26" s="25">
        <f t="shared" si="3"/>
        <v>0.7499999927988109</v>
      </c>
      <c r="F26" s="25">
        <f t="shared" si="4"/>
        <v>37.49999855976219</v>
      </c>
      <c r="G26" s="25">
        <v>0</v>
      </c>
      <c r="H26" s="26">
        <f t="shared" si="6"/>
        <v>0</v>
      </c>
    </row>
    <row r="27" ht="15" customHeight="1" thickTop="1"/>
    <row r="33" ht="15" customHeight="1">
      <c r="A33" s="13" t="s">
        <v>29</v>
      </c>
    </row>
    <row r="34" ht="15" customHeight="1">
      <c r="A34" s="42" t="s">
        <v>30</v>
      </c>
    </row>
    <row r="35" ht="15" customHeight="1">
      <c r="A35" s="42" t="s">
        <v>31</v>
      </c>
    </row>
    <row r="36" ht="15" customHeight="1">
      <c r="A36" s="13" t="s">
        <v>27</v>
      </c>
    </row>
    <row r="37" ht="15" customHeight="1">
      <c r="A37" s="13" t="s">
        <v>28</v>
      </c>
    </row>
  </sheetData>
  <mergeCells count="2">
    <mergeCell ref="I4:K4"/>
    <mergeCell ref="C4:H4"/>
  </mergeCells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28" sqref="A28"/>
    </sheetView>
  </sheetViews>
  <sheetFormatPr defaultColWidth="9.140625" defaultRowHeight="15" customHeight="1"/>
  <cols>
    <col min="1" max="1" width="9.7109375" style="1" customWidth="1"/>
    <col min="2" max="6" width="8.7109375" style="1" customWidth="1"/>
    <col min="7" max="16384" width="14.8515625" style="1" customWidth="1"/>
  </cols>
  <sheetData>
    <row r="1" ht="15" customHeight="1">
      <c r="A1" s="83" t="s">
        <v>10</v>
      </c>
    </row>
    <row r="3" spans="2:4" ht="15" customHeight="1" thickBot="1">
      <c r="B3" s="2"/>
      <c r="C3" s="8"/>
      <c r="D3" s="8"/>
    </row>
    <row r="4" spans="2:6" ht="15" customHeight="1" thickBot="1" thickTop="1">
      <c r="B4" s="57" t="s">
        <v>1</v>
      </c>
      <c r="C4" s="58"/>
      <c r="D4" s="59"/>
      <c r="E4" s="55" t="s">
        <v>2</v>
      </c>
      <c r="F4" s="56"/>
    </row>
    <row r="5" spans="1:6" ht="15" customHeight="1" thickBot="1" thickTop="1">
      <c r="A5" s="27" t="s">
        <v>17</v>
      </c>
      <c r="B5" s="28" t="s">
        <v>3</v>
      </c>
      <c r="C5" s="29" t="s">
        <v>15</v>
      </c>
      <c r="D5" s="30" t="s">
        <v>32</v>
      </c>
      <c r="E5" s="70" t="s">
        <v>6</v>
      </c>
      <c r="F5" s="71" t="s">
        <v>9</v>
      </c>
    </row>
    <row r="6" spans="1:6" ht="15" customHeight="1" thickBot="1" thickTop="1">
      <c r="A6" s="61">
        <v>0</v>
      </c>
      <c r="B6" s="62">
        <v>1</v>
      </c>
      <c r="C6" s="62">
        <f>B7-B6</f>
        <v>0.7349999999999999</v>
      </c>
      <c r="D6" s="63">
        <f>C6/B6</f>
        <v>0.7349999999999999</v>
      </c>
      <c r="E6" s="72">
        <v>0.75</v>
      </c>
      <c r="F6" s="60">
        <v>50</v>
      </c>
    </row>
    <row r="7" spans="1:6" ht="15" customHeight="1" thickTop="1">
      <c r="A7" s="64">
        <v>1</v>
      </c>
      <c r="B7" s="65">
        <f>B6+$E$6*B6*(($F$6-B6)/$F$6)</f>
        <v>1.7349999999999999</v>
      </c>
      <c r="C7" s="65">
        <f aca="true" t="shared" si="0" ref="C7:C26">B8-B7</f>
        <v>1.256096625</v>
      </c>
      <c r="D7" s="66">
        <f aca="true" t="shared" si="1" ref="D7:D26">C7/B7</f>
        <v>0.7239750000000001</v>
      </c>
      <c r="E7" s="2"/>
      <c r="F7" s="2"/>
    </row>
    <row r="8" spans="1:6" ht="15" customHeight="1">
      <c r="A8" s="64">
        <v>2</v>
      </c>
      <c r="B8" s="65">
        <f aca="true" t="shared" si="2" ref="B8:B26">B7+$E$6*B7*(($F$6-B7)/$F$6)</f>
        <v>2.991096625</v>
      </c>
      <c r="C8" s="65">
        <f t="shared" si="0"/>
        <v>2.1091225834487046</v>
      </c>
      <c r="D8" s="66">
        <f t="shared" si="1"/>
        <v>0.7051335506250002</v>
      </c>
      <c r="E8" s="2"/>
      <c r="F8" s="2"/>
    </row>
    <row r="9" spans="1:6" ht="15" customHeight="1">
      <c r="A9" s="64">
        <v>3</v>
      </c>
      <c r="B9" s="65">
        <f t="shared" si="2"/>
        <v>5.100219208448705</v>
      </c>
      <c r="C9" s="65">
        <f t="shared" si="0"/>
        <v>3.434980866723091</v>
      </c>
      <c r="D9" s="66">
        <f t="shared" si="1"/>
        <v>0.6734967118732693</v>
      </c>
      <c r="E9" s="2"/>
      <c r="F9" s="2"/>
    </row>
    <row r="10" spans="1:6" ht="15" customHeight="1">
      <c r="A10" s="64">
        <v>4</v>
      </c>
      <c r="B10" s="65">
        <f t="shared" si="2"/>
        <v>8.535200075171796</v>
      </c>
      <c r="C10" s="65">
        <f t="shared" si="0"/>
        <v>5.308655451530658</v>
      </c>
      <c r="D10" s="66">
        <f t="shared" si="1"/>
        <v>0.6219719988724232</v>
      </c>
      <c r="E10" s="2"/>
      <c r="F10" s="2"/>
    </row>
    <row r="11" spans="1:6" ht="15" customHeight="1">
      <c r="A11" s="64">
        <v>5</v>
      </c>
      <c r="B11" s="65">
        <f t="shared" si="2"/>
        <v>13.843855526702454</v>
      </c>
      <c r="C11" s="65">
        <f t="shared" si="0"/>
        <v>7.508106607363688</v>
      </c>
      <c r="D11" s="66">
        <f t="shared" si="1"/>
        <v>0.5423421670994631</v>
      </c>
      <c r="E11" s="2"/>
      <c r="F11" s="2"/>
    </row>
    <row r="12" spans="1:6" ht="15" customHeight="1">
      <c r="A12" s="64">
        <v>6</v>
      </c>
      <c r="B12" s="65">
        <f t="shared" si="2"/>
        <v>21.35196213406614</v>
      </c>
      <c r="C12" s="65">
        <f t="shared" si="0"/>
        <v>9.17537729593069</v>
      </c>
      <c r="D12" s="66">
        <f t="shared" si="1"/>
        <v>0.4297205679890079</v>
      </c>
      <c r="E12" s="2"/>
      <c r="F12" s="2"/>
    </row>
    <row r="13" spans="1:6" ht="15" customHeight="1">
      <c r="A13" s="64">
        <v>7</v>
      </c>
      <c r="B13" s="65">
        <f t="shared" si="2"/>
        <v>30.527339429996832</v>
      </c>
      <c r="C13" s="65">
        <f t="shared" si="0"/>
        <v>8.916727782384033</v>
      </c>
      <c r="D13" s="66">
        <f t="shared" si="1"/>
        <v>0.29208990855004746</v>
      </c>
      <c r="E13" s="2"/>
      <c r="F13" s="2"/>
    </row>
    <row r="14" spans="1:6" ht="15" customHeight="1">
      <c r="A14" s="64">
        <v>8</v>
      </c>
      <c r="B14" s="65">
        <f t="shared" si="2"/>
        <v>39.444067212380865</v>
      </c>
      <c r="C14" s="65">
        <f t="shared" si="0"/>
        <v>6.2455338354633625</v>
      </c>
      <c r="D14" s="66">
        <f t="shared" si="1"/>
        <v>0.15833899181428707</v>
      </c>
      <c r="E14" s="2"/>
      <c r="F14" s="2"/>
    </row>
    <row r="15" spans="1:6" ht="15" customHeight="1">
      <c r="A15" s="64">
        <v>9</v>
      </c>
      <c r="B15" s="65">
        <f t="shared" si="2"/>
        <v>45.68960104784423</v>
      </c>
      <c r="C15" s="65">
        <f t="shared" si="0"/>
        <v>2.9541061272156455</v>
      </c>
      <c r="D15" s="66">
        <f t="shared" si="1"/>
        <v>0.06465598428233658</v>
      </c>
      <c r="E15" s="2"/>
      <c r="F15" s="2"/>
    </row>
    <row r="16" spans="1:6" ht="15" customHeight="1">
      <c r="A16" s="64">
        <v>10</v>
      </c>
      <c r="B16" s="65">
        <f t="shared" si="2"/>
        <v>48.64370717505987</v>
      </c>
      <c r="C16" s="65">
        <f t="shared" si="0"/>
        <v>0.9896266653003352</v>
      </c>
      <c r="D16" s="66">
        <f t="shared" si="1"/>
        <v>0.020344392374101926</v>
      </c>
      <c r="E16" s="2"/>
      <c r="F16" s="2"/>
    </row>
    <row r="17" spans="1:6" ht="15" customHeight="1">
      <c r="A17" s="64">
        <v>11</v>
      </c>
      <c r="B17" s="65">
        <f t="shared" si="2"/>
        <v>49.63333384036021</v>
      </c>
      <c r="C17" s="65">
        <f t="shared" si="0"/>
        <v>0.27298295864046906</v>
      </c>
      <c r="D17" s="66">
        <f t="shared" si="1"/>
        <v>0.005499992394596879</v>
      </c>
      <c r="E17" s="2"/>
      <c r="F17" s="2"/>
    </row>
    <row r="18" spans="1:6" ht="15" customHeight="1">
      <c r="A18" s="64">
        <v>12</v>
      </c>
      <c r="B18" s="65">
        <f t="shared" si="2"/>
        <v>49.90631679900068</v>
      </c>
      <c r="C18" s="65">
        <f t="shared" si="0"/>
        <v>0.07013075261725277</v>
      </c>
      <c r="D18" s="66">
        <f t="shared" si="1"/>
        <v>0.0014052480149898993</v>
      </c>
      <c r="E18" s="2"/>
      <c r="F18" s="2"/>
    </row>
    <row r="19" spans="1:6" ht="15" customHeight="1">
      <c r="A19" s="64">
        <v>13</v>
      </c>
      <c r="B19" s="65">
        <f t="shared" si="2"/>
        <v>49.97644755161793</v>
      </c>
      <c r="C19" s="65">
        <f t="shared" si="0"/>
        <v>0.01765601551917939</v>
      </c>
      <c r="D19" s="66">
        <f t="shared" si="1"/>
        <v>0.00035328672573102483</v>
      </c>
      <c r="E19" s="2"/>
      <c r="F19" s="2"/>
    </row>
    <row r="20" spans="1:6" ht="15" customHeight="1">
      <c r="A20" s="64">
        <v>14</v>
      </c>
      <c r="B20" s="65">
        <f t="shared" si="2"/>
        <v>49.99410356713711</v>
      </c>
      <c r="C20" s="65">
        <f t="shared" si="0"/>
        <v>0.0044218031283591586</v>
      </c>
      <c r="D20" s="66">
        <f t="shared" si="1"/>
        <v>8.844649294333514E-05</v>
      </c>
      <c r="E20" s="2"/>
      <c r="F20" s="2"/>
    </row>
    <row r="21" spans="1:6" ht="15" customHeight="1">
      <c r="A21" s="64">
        <v>15</v>
      </c>
      <c r="B21" s="65">
        <f t="shared" si="2"/>
        <v>49.99852537026547</v>
      </c>
      <c r="C21" s="65">
        <f t="shared" si="0"/>
        <v>0.0011059396829082857</v>
      </c>
      <c r="D21" s="66">
        <f t="shared" si="1"/>
        <v>2.2119446018021906E-05</v>
      </c>
      <c r="E21" s="2"/>
      <c r="F21" s="2"/>
    </row>
    <row r="22" spans="1:6" ht="15" customHeight="1">
      <c r="A22" s="64">
        <v>16</v>
      </c>
      <c r="B22" s="65">
        <f t="shared" si="2"/>
        <v>49.99963130994838</v>
      </c>
      <c r="C22" s="65">
        <f t="shared" si="0"/>
        <v>0.0002765154997348418</v>
      </c>
      <c r="D22" s="66">
        <f t="shared" si="1"/>
        <v>5.530350774403086E-06</v>
      </c>
      <c r="E22" s="2"/>
      <c r="F22" s="2"/>
    </row>
    <row r="23" spans="1:6" ht="15" customHeight="1">
      <c r="A23" s="64">
        <v>17</v>
      </c>
      <c r="B23" s="65">
        <f t="shared" si="2"/>
        <v>49.99990782544811</v>
      </c>
      <c r="C23" s="65">
        <f t="shared" si="0"/>
        <v>6.913078647130533E-05</v>
      </c>
      <c r="D23" s="66">
        <f t="shared" si="1"/>
        <v>1.3826182782705111E-06</v>
      </c>
      <c r="E23" s="2"/>
      <c r="F23" s="2"/>
    </row>
    <row r="24" spans="1:6" ht="15" customHeight="1">
      <c r="A24" s="64">
        <v>18</v>
      </c>
      <c r="B24" s="65">
        <f t="shared" si="2"/>
        <v>49.99997695623458</v>
      </c>
      <c r="C24" s="65">
        <f t="shared" si="0"/>
        <v>1.728281609558735E-05</v>
      </c>
      <c r="D24" s="66">
        <f t="shared" si="1"/>
        <v>3.4565648121628434E-07</v>
      </c>
      <c r="E24" s="2"/>
      <c r="F24" s="2"/>
    </row>
    <row r="25" spans="1:6" ht="15" customHeight="1">
      <c r="A25" s="64">
        <v>19</v>
      </c>
      <c r="B25" s="65">
        <f t="shared" si="2"/>
        <v>49.99999423905068</v>
      </c>
      <c r="C25" s="65">
        <f t="shared" si="0"/>
        <v>4.3207114899246335E-06</v>
      </c>
      <c r="D25" s="66">
        <f t="shared" si="1"/>
        <v>8.641423975505379E-08</v>
      </c>
      <c r="E25" s="2"/>
      <c r="F25" s="2"/>
    </row>
    <row r="26" spans="1:6" ht="15" customHeight="1" thickBot="1">
      <c r="A26" s="67">
        <v>20</v>
      </c>
      <c r="B26" s="68">
        <f t="shared" si="2"/>
        <v>49.99999855976217</v>
      </c>
      <c r="C26" s="68">
        <v>0</v>
      </c>
      <c r="D26" s="69">
        <f t="shared" si="1"/>
        <v>0</v>
      </c>
      <c r="E26" s="2"/>
      <c r="F26" s="2"/>
    </row>
    <row r="27" spans="3:4" ht="15" customHeight="1" thickTop="1">
      <c r="C27" s="9"/>
      <c r="D27" s="9"/>
    </row>
    <row r="28" spans="2:4" ht="15" customHeight="1">
      <c r="B28" s="2"/>
      <c r="C28" s="9"/>
      <c r="D28" s="9"/>
    </row>
    <row r="29" spans="2:4" ht="15" customHeight="1">
      <c r="B29" s="2"/>
      <c r="C29" s="9"/>
      <c r="D29" s="9"/>
    </row>
    <row r="30" ht="15" customHeight="1">
      <c r="B30" s="2"/>
    </row>
  </sheetData>
  <mergeCells count="2">
    <mergeCell ref="B4:D4"/>
    <mergeCell ref="E4:F4"/>
  </mergeCells>
  <printOptions gridLines="1" headings="1"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9517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2">
      <selection activeCell="C6" sqref="C6"/>
    </sheetView>
  </sheetViews>
  <sheetFormatPr defaultColWidth="9.140625" defaultRowHeight="15" customHeight="1"/>
  <cols>
    <col min="1" max="1" width="10.00390625" style="1" customWidth="1"/>
    <col min="2" max="6" width="8.7109375" style="1" customWidth="1"/>
    <col min="7" max="16384" width="14.8515625" style="1" customWidth="1"/>
  </cols>
  <sheetData>
    <row r="1" ht="15" customHeight="1">
      <c r="A1" s="83" t="s">
        <v>13</v>
      </c>
    </row>
    <row r="2" ht="15" customHeight="1">
      <c r="A2" s="82" t="s">
        <v>14</v>
      </c>
    </row>
    <row r="3" spans="2:4" ht="15" customHeight="1" thickBot="1">
      <c r="B3" s="2"/>
      <c r="C3" s="8"/>
      <c r="D3" s="8"/>
    </row>
    <row r="4" spans="2:8" ht="15" customHeight="1" thickBot="1" thickTop="1">
      <c r="B4" s="80" t="s">
        <v>1</v>
      </c>
      <c r="C4" s="80"/>
      <c r="D4" s="80"/>
      <c r="E4" s="81" t="s">
        <v>2</v>
      </c>
      <c r="F4" s="81"/>
      <c r="H4" s="1" t="s">
        <v>33</v>
      </c>
    </row>
    <row r="5" spans="1:6" ht="15" customHeight="1" thickBot="1" thickTop="1">
      <c r="A5" s="77" t="s">
        <v>17</v>
      </c>
      <c r="B5" s="78" t="s">
        <v>3</v>
      </c>
      <c r="C5" s="78" t="s">
        <v>11</v>
      </c>
      <c r="D5" s="79" t="s">
        <v>12</v>
      </c>
      <c r="E5" s="75" t="s">
        <v>6</v>
      </c>
      <c r="F5" s="76" t="s">
        <v>9</v>
      </c>
    </row>
    <row r="6" spans="1:6" ht="15" customHeight="1" thickBot="1">
      <c r="A6" s="61">
        <v>0</v>
      </c>
      <c r="B6" s="62">
        <v>1</v>
      </c>
      <c r="C6" s="62">
        <f>$E$6*B6*(($F$6-B6)/$F$6)</f>
        <v>0.735</v>
      </c>
      <c r="D6" s="63">
        <f>C6/B6</f>
        <v>0.735</v>
      </c>
      <c r="E6" s="73">
        <v>0.75</v>
      </c>
      <c r="F6" s="74">
        <v>50</v>
      </c>
    </row>
    <row r="7" spans="1:4" ht="15" customHeight="1" thickTop="1">
      <c r="A7" s="64">
        <v>1</v>
      </c>
      <c r="B7" s="65">
        <f>$F$6/(1+(($F$6-$B$6)/$B$6)*EXP(-1*$E$6*A7))</f>
        <v>2.070739691222748</v>
      </c>
      <c r="C7" s="62">
        <f aca="true" t="shared" si="0" ref="C7:C26">$E$6*B7*(($F$6-B7)/$F$6)</f>
        <v>1.4887353253849818</v>
      </c>
      <c r="D7" s="66">
        <f aca="true" t="shared" si="1" ref="D7:D26">C7/B7</f>
        <v>0.7189389046316588</v>
      </c>
    </row>
    <row r="8" spans="1:4" ht="15" customHeight="1">
      <c r="A8" s="64">
        <v>2</v>
      </c>
      <c r="B8" s="65">
        <f aca="true" t="shared" si="2" ref="B8:B26">$F$6/(1+(($F$6-$B$6)/$B$6)*EXP(-1*$E$6*A8))</f>
        <v>4.189928504729755</v>
      </c>
      <c r="C8" s="62">
        <f t="shared" si="0"/>
        <v>2.8791138654261124</v>
      </c>
      <c r="D8" s="66">
        <f t="shared" si="1"/>
        <v>0.6871510724290537</v>
      </c>
    </row>
    <row r="9" spans="1:4" ht="15" customHeight="1">
      <c r="A9" s="64">
        <v>3</v>
      </c>
      <c r="B9" s="65">
        <f t="shared" si="2"/>
        <v>8.110876323631368</v>
      </c>
      <c r="C9" s="62">
        <f t="shared" si="0"/>
        <v>5.096362521664868</v>
      </c>
      <c r="D9" s="66">
        <f t="shared" si="1"/>
        <v>0.6283368551455295</v>
      </c>
    </row>
    <row r="10" spans="1:4" ht="15" customHeight="1">
      <c r="A10" s="64">
        <v>4</v>
      </c>
      <c r="B10" s="65">
        <f t="shared" si="2"/>
        <v>14.53671623448454</v>
      </c>
      <c r="C10" s="62">
        <f t="shared" si="0"/>
        <v>7.732795392634508</v>
      </c>
      <c r="D10" s="66">
        <f t="shared" si="1"/>
        <v>0.5319492564827318</v>
      </c>
    </row>
    <row r="11" spans="1:4" ht="15" customHeight="1">
      <c r="A11" s="64">
        <v>5</v>
      </c>
      <c r="B11" s="65">
        <f t="shared" si="2"/>
        <v>23.23021159214093</v>
      </c>
      <c r="C11" s="62">
        <f t="shared" si="0"/>
        <v>9.328017734871114</v>
      </c>
      <c r="D11" s="66">
        <f t="shared" si="1"/>
        <v>0.40154682611788606</v>
      </c>
    </row>
    <row r="12" spans="1:4" ht="15" customHeight="1">
      <c r="A12" s="64">
        <v>6</v>
      </c>
      <c r="B12" s="65">
        <f t="shared" si="2"/>
        <v>32.37627278681441</v>
      </c>
      <c r="C12" s="62">
        <f t="shared" si="0"/>
        <v>8.558858996617518</v>
      </c>
      <c r="D12" s="66">
        <f t="shared" si="1"/>
        <v>0.2643559081977839</v>
      </c>
    </row>
    <row r="13" spans="1:4" ht="15" customHeight="1">
      <c r="A13" s="64">
        <v>7</v>
      </c>
      <c r="B13" s="65">
        <f t="shared" si="2"/>
        <v>39.77318461499899</v>
      </c>
      <c r="C13" s="62">
        <f t="shared" si="0"/>
        <v>6.101295244967357</v>
      </c>
      <c r="D13" s="66">
        <f t="shared" si="1"/>
        <v>0.15340223077501514</v>
      </c>
    </row>
    <row r="14" spans="1:4" ht="15" customHeight="1">
      <c r="A14" s="64">
        <v>8</v>
      </c>
      <c r="B14" s="65">
        <f t="shared" si="2"/>
        <v>44.58478320735053</v>
      </c>
      <c r="C14" s="62">
        <f t="shared" si="0"/>
        <v>3.621544000816208</v>
      </c>
      <c r="D14" s="66">
        <f t="shared" si="1"/>
        <v>0.08122825188974199</v>
      </c>
    </row>
    <row r="15" spans="1:4" ht="15" customHeight="1">
      <c r="A15" s="64">
        <v>9</v>
      </c>
      <c r="B15" s="65">
        <f t="shared" si="2"/>
        <v>47.28699825341759</v>
      </c>
      <c r="C15" s="62">
        <f t="shared" si="0"/>
        <v>1.9243456327824169</v>
      </c>
      <c r="D15" s="66">
        <f t="shared" si="1"/>
        <v>0.04069502619873609</v>
      </c>
    </row>
    <row r="16" spans="1:4" ht="15" customHeight="1">
      <c r="A16" s="64">
        <v>10</v>
      </c>
      <c r="B16" s="65">
        <f t="shared" si="2"/>
        <v>48.68069787694235</v>
      </c>
      <c r="C16" s="62">
        <f t="shared" si="0"/>
        <v>0.9633682209146736</v>
      </c>
      <c r="D16" s="66">
        <f t="shared" si="1"/>
        <v>0.0197895318458648</v>
      </c>
    </row>
    <row r="17" spans="1:4" ht="15" customHeight="1">
      <c r="A17" s="64">
        <v>11</v>
      </c>
      <c r="B17" s="65">
        <f t="shared" si="2"/>
        <v>49.36800709873774</v>
      </c>
      <c r="C17" s="62">
        <f t="shared" si="0"/>
        <v>0.46800345053800524</v>
      </c>
      <c r="D17" s="66">
        <f t="shared" si="1"/>
        <v>0.009479893518933871</v>
      </c>
    </row>
    <row r="18" spans="1:4" ht="15" customHeight="1">
      <c r="A18" s="64">
        <v>12</v>
      </c>
      <c r="B18" s="65">
        <f t="shared" si="2"/>
        <v>49.69946334927778</v>
      </c>
      <c r="C18" s="62">
        <f t="shared" si="0"/>
        <v>0.22404765386525655</v>
      </c>
      <c r="D18" s="66">
        <f t="shared" si="1"/>
        <v>0.0045080497608333304</v>
      </c>
    </row>
    <row r="19" spans="1:4" ht="15" customHeight="1">
      <c r="A19" s="64">
        <v>13</v>
      </c>
      <c r="B19" s="65">
        <f t="shared" si="2"/>
        <v>49.85758487391177</v>
      </c>
      <c r="C19" s="62">
        <f t="shared" si="0"/>
        <v>0.10650711354409245</v>
      </c>
      <c r="D19" s="66">
        <f t="shared" si="1"/>
        <v>0.002136226891323467</v>
      </c>
    </row>
    <row r="20" spans="1:4" ht="15" customHeight="1">
      <c r="A20" s="64">
        <v>14</v>
      </c>
      <c r="B20" s="65">
        <f t="shared" si="2"/>
        <v>49.93262660507288</v>
      </c>
      <c r="C20" s="62">
        <f t="shared" si="0"/>
        <v>0.05046195858017744</v>
      </c>
      <c r="D20" s="66">
        <f t="shared" si="1"/>
        <v>0.0010106009239067503</v>
      </c>
    </row>
    <row r="21" spans="1:4" ht="15" customHeight="1">
      <c r="A21" s="64">
        <v>15</v>
      </c>
      <c r="B21" s="65">
        <f t="shared" si="2"/>
        <v>49.96815241904482</v>
      </c>
      <c r="C21" s="62">
        <f t="shared" si="0"/>
        <v>0.02387047169019449</v>
      </c>
      <c r="D21" s="66">
        <f t="shared" si="1"/>
        <v>0.0004777137143276988</v>
      </c>
    </row>
    <row r="22" spans="1:4" ht="15" customHeight="1">
      <c r="A22" s="64">
        <v>16</v>
      </c>
      <c r="B22" s="65">
        <f t="shared" si="2"/>
        <v>49.984951210419325</v>
      </c>
      <c r="C22" s="62">
        <f t="shared" si="0"/>
        <v>0.011283195194488444</v>
      </c>
      <c r="D22" s="66">
        <f t="shared" si="1"/>
        <v>0.0002257318437101219</v>
      </c>
    </row>
    <row r="23" spans="1:4" ht="15" customHeight="1">
      <c r="A23" s="64">
        <v>17</v>
      </c>
      <c r="B23" s="65">
        <f t="shared" si="2"/>
        <v>49.992890326091846</v>
      </c>
      <c r="C23" s="62">
        <f t="shared" si="0"/>
        <v>0.005331497219169281</v>
      </c>
      <c r="D23" s="66">
        <f t="shared" si="1"/>
        <v>0.00010664510862230971</v>
      </c>
    </row>
    <row r="24" spans="1:4" ht="15" customHeight="1">
      <c r="A24" s="64">
        <v>18</v>
      </c>
      <c r="B24" s="65">
        <f t="shared" si="2"/>
        <v>49.99664137586064</v>
      </c>
      <c r="C24" s="62">
        <f t="shared" si="0"/>
        <v>0.0025187988991778164</v>
      </c>
      <c r="D24" s="66">
        <f t="shared" si="1"/>
        <v>5.037936209038917E-05</v>
      </c>
    </row>
    <row r="25" spans="1:4" ht="15" customHeight="1">
      <c r="A25" s="64">
        <v>19</v>
      </c>
      <c r="B25" s="65">
        <f t="shared" si="2"/>
        <v>49.99841344206184</v>
      </c>
      <c r="C25" s="62">
        <f t="shared" si="0"/>
        <v>0.0011898806961294524</v>
      </c>
      <c r="D25" s="66">
        <f t="shared" si="1"/>
        <v>2.379836907241639E-05</v>
      </c>
    </row>
    <row r="26" spans="1:4" ht="15" customHeight="1" thickBot="1">
      <c r="A26" s="67">
        <v>20</v>
      </c>
      <c r="B26" s="68">
        <f t="shared" si="2"/>
        <v>49.999250550548425</v>
      </c>
      <c r="C26" s="62">
        <f t="shared" si="0"/>
        <v>0.000562078663564344</v>
      </c>
      <c r="D26" s="69">
        <f t="shared" si="1"/>
        <v>1.124174177363102E-05</v>
      </c>
    </row>
    <row r="27" ht="15" customHeight="1" thickTop="1">
      <c r="B27" s="10"/>
    </row>
  </sheetData>
  <mergeCells count="2">
    <mergeCell ref="B4:D4"/>
    <mergeCell ref="E4:F4"/>
  </mergeCells>
  <printOptions gridLines="1" headings="1"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9644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FCT/UNL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Aluno</cp:lastModifiedBy>
  <dcterms:created xsi:type="dcterms:W3CDTF">2006-04-06T12:11:46Z</dcterms:created>
  <dcterms:modified xsi:type="dcterms:W3CDTF">2006-04-06T17:11:07Z</dcterms:modified>
  <cp:category/>
  <cp:version/>
  <cp:contentType/>
  <cp:contentStatus/>
</cp:coreProperties>
</file>