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logística" sheetId="1" r:id="rId1"/>
    <sheet name="tempo discreto" sheetId="2" r:id="rId2"/>
    <sheet name="tempo contínuo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<sst xmlns="http://schemas.openxmlformats.org/spreadsheetml/2006/main" count="49" uniqueCount="32">
  <si>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Crescimento Populacional - Modelo logístico</t>
  </si>
  <si>
    <t>Variáveis</t>
  </si>
  <si>
    <t>Nt</t>
  </si>
  <si>
    <t>Total</t>
  </si>
  <si>
    <t>Constantes</t>
  </si>
  <si>
    <t>b</t>
  </si>
  <si>
    <t>Nasc.</t>
  </si>
  <si>
    <t>d</t>
  </si>
  <si>
    <t>Mortes</t>
  </si>
  <si>
    <t>r</t>
  </si>
  <si>
    <t>b'</t>
  </si>
  <si>
    <t>d'</t>
  </si>
  <si>
    <t>K</t>
  </si>
  <si>
    <t xml:space="preserve"> </t>
  </si>
  <si>
    <r>
      <t>r</t>
    </r>
    <r>
      <rPr>
        <sz val="10"/>
        <rFont val="Arial"/>
        <family val="2"/>
      </rPr>
      <t xml:space="preserve"> = b - d</t>
    </r>
  </si>
  <si>
    <r>
      <t>b</t>
    </r>
    <r>
      <rPr>
        <sz val="10"/>
        <rFont val="Arial"/>
        <family val="2"/>
      </rPr>
      <t xml:space="preserve"> = b + (b´*Nt)</t>
    </r>
  </si>
  <si>
    <r>
      <t>Mortes=</t>
    </r>
    <r>
      <rPr>
        <b/>
        <sz val="10"/>
        <color indexed="21"/>
        <rFont val="Arial"/>
        <family val="2"/>
      </rPr>
      <t xml:space="preserve"> d</t>
    </r>
    <r>
      <rPr>
        <b/>
        <sz val="10"/>
        <rFont val="Arial"/>
        <family val="2"/>
      </rPr>
      <t xml:space="preserve"> *</t>
    </r>
    <r>
      <rPr>
        <b/>
        <sz val="10"/>
        <color indexed="21"/>
        <rFont val="Arial"/>
        <family val="2"/>
      </rPr>
      <t xml:space="preserve"> </t>
    </r>
    <r>
      <rPr>
        <b/>
        <sz val="10"/>
        <rFont val="Arial"/>
        <family val="2"/>
      </rPr>
      <t>Nt</t>
    </r>
  </si>
  <si>
    <r>
      <t>Nasc =</t>
    </r>
    <r>
      <rPr>
        <b/>
        <sz val="10"/>
        <color indexed="21"/>
        <rFont val="Arial"/>
        <family val="2"/>
      </rPr>
      <t xml:space="preserve"> b *</t>
    </r>
    <r>
      <rPr>
        <b/>
        <sz val="10"/>
        <rFont val="Arial"/>
        <family val="2"/>
      </rPr>
      <t xml:space="preserve"> Nt</t>
    </r>
  </si>
  <si>
    <t>Nt = total nasc - total mortes + Nt (tempo zero)</t>
  </si>
  <si>
    <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</si>
  <si>
    <r>
      <t>(</t>
    </r>
    <r>
      <rPr>
        <b/>
        <sz val="10"/>
        <rFont val="Symbol"/>
        <family val="1"/>
      </rPr>
      <t xml:space="preserve">D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</si>
  <si>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r>
      <t>Tempo (</t>
    </r>
    <r>
      <rPr>
        <b/>
        <i/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</si>
  <si>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>b</t>
    </r>
    <r>
      <rPr>
        <sz val="10"/>
        <rFont val="Arial"/>
        <family val="2"/>
      </rPr>
      <t xml:space="preserve"> - taxa instantânea de crescimento</t>
    </r>
  </si>
  <si>
    <r>
      <t>d</t>
    </r>
    <r>
      <rPr>
        <sz val="10"/>
        <rFont val="Arial"/>
        <family val="2"/>
      </rPr>
      <t xml:space="preserve"> - taxa instantânea de mortes</t>
    </r>
  </si>
  <si>
    <t>Modelo Logístico de Crescimento Populacional</t>
  </si>
  <si>
    <t>versão tempo contínuo</t>
  </si>
  <si>
    <r>
      <t>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Nt</t>
    </r>
    <r>
      <rPr>
        <b/>
        <sz val="10"/>
        <rFont val="Arial"/>
        <family val="2"/>
      </rPr>
      <t>)/</t>
    </r>
    <r>
      <rPr>
        <b/>
        <i/>
        <sz val="10"/>
        <rFont val="Arial"/>
        <family val="2"/>
      </rPr>
      <t>Nt</t>
    </r>
  </si>
  <si>
    <t>dN/dt=dNt</t>
  </si>
  <si>
    <t>(dN/dt)/N</t>
  </si>
  <si>
    <r>
      <t>d</t>
    </r>
    <r>
      <rPr>
        <sz val="10"/>
        <rFont val="Arial"/>
        <family val="2"/>
      </rPr>
      <t xml:space="preserve"> = d + (d´*Nt)</t>
    </r>
  </si>
  <si>
    <r>
      <t>Nt</t>
    </r>
    <r>
      <rPr>
        <sz val="10"/>
        <rFont val="Arial"/>
        <family val="2"/>
      </rPr>
      <t xml:space="preserve"> = nºde indivíduos de uma população em determinado tempo</t>
    </r>
  </si>
  <si>
    <t>versão tempo discreto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</si>
</sst>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12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sz val="14"/>
      <color indexed="10"/>
      <name val="Arial"/>
      <family val="2"/>
    </font>
    <font>
      <sz val="10"/>
      <color indexed="19"/>
      <name val="Arial"/>
      <family val="0"/>
    </font>
    <font>
      <b/>
      <sz val="10"/>
      <color indexed="1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2" fontId="9" fillId="0" borderId="0" xfId="0" applyNumberFormat="1" applyFont="1" applyFill="1" applyAlignment="1" quotePrefix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2" borderId="16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165" fontId="0" fillId="0" borderId="21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5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2" fontId="1" fillId="5" borderId="29" xfId="0" applyNumberFormat="1" applyFont="1" applyFill="1" applyBorder="1" applyAlignment="1">
      <alignment horizontal="center" vertical="center"/>
    </xf>
    <xf numFmtId="2" fontId="7" fillId="5" borderId="30" xfId="0" applyNumberFormat="1" applyFont="1" applyFill="1" applyBorder="1" applyAlignment="1">
      <alignment horizontal="center" vertical="center"/>
    </xf>
    <xf numFmtId="2" fontId="5" fillId="5" borderId="31" xfId="0" applyNumberFormat="1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1" fillId="3" borderId="34" xfId="0" applyNumberFormat="1" applyFont="1" applyFill="1" applyBorder="1" applyAlignment="1">
      <alignment horizontal="center" vertical="center"/>
    </xf>
    <xf numFmtId="2" fontId="1" fillId="3" borderId="35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0" fillId="0" borderId="8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2" fontId="5" fillId="3" borderId="28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logística!$B$8</c:f>
              <c:strCache>
                <c:ptCount val="1"/>
                <c:pt idx="0">
                  <c:v>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logística!$A$10:$A$30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logística!$B$10:$B$30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8.535200075171797</c:v>
                </c:pt>
                <c:pt idx="5">
                  <c:v>13.843855526702455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45.68960104784422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49.90631679900067</c:v>
                </c:pt>
                <c:pt idx="13">
                  <c:v>49.97644755161792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49.999907825448105</c:v>
                </c:pt>
                <c:pt idx="18">
                  <c:v>49.99997695623459</c:v>
                </c:pt>
                <c:pt idx="19">
                  <c:v>49.99999423905068</c:v>
                </c:pt>
                <c:pt idx="20">
                  <c:v>49.999998559762176</c:v>
                </c:pt>
              </c:numCache>
            </c:numRef>
          </c:yVal>
          <c:smooth val="1"/>
        </c:ser>
        <c:axId val="38728728"/>
        <c:axId val="13014233"/>
      </c:scatterChart>
      <c:valAx>
        <c:axId val="3872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 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4233"/>
        <c:crosses val="autoZero"/>
        <c:crossBetween val="midCat"/>
        <c:dispUnits/>
      </c:valAx>
      <c:valAx>
        <c:axId val="13014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(nº de individuos na 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28728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logistica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56"/>
          <c:w val="0.8515"/>
          <c:h val="0.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logística!$C$8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logística!$C$9:$C$30</c:f>
              <c:numCache>
                <c:ptCount val="22"/>
                <c:pt idx="1">
                  <c:v>1.24</c:v>
                </c:pt>
                <c:pt idx="2">
                  <c:v>1.23265</c:v>
                </c:pt>
                <c:pt idx="3">
                  <c:v>1.22008903375</c:v>
                </c:pt>
                <c:pt idx="4">
                  <c:v>1.198997807915513</c:v>
                </c:pt>
                <c:pt idx="5">
                  <c:v>1.164647999248282</c:v>
                </c:pt>
                <c:pt idx="6">
                  <c:v>1.1115614447329754</c:v>
                </c:pt>
                <c:pt idx="7">
                  <c:v>1.0364803786593386</c:v>
                </c:pt>
                <c:pt idx="8">
                  <c:v>0.9447266057000316</c:v>
                </c:pt>
                <c:pt idx="9">
                  <c:v>0.8555593278761913</c:v>
                </c:pt>
                <c:pt idx="10">
                  <c:v>0.7931039895215578</c:v>
                </c:pt>
                <c:pt idx="11">
                  <c:v>0.7635629282494012</c:v>
                </c:pt>
                <c:pt idx="12">
                  <c:v>0.7536666615963978</c:v>
                </c:pt>
                <c:pt idx="13">
                  <c:v>0.7509368320099933</c:v>
                </c:pt>
                <c:pt idx="14">
                  <c:v>0.7502355244838208</c:v>
                </c:pt>
                <c:pt idx="15">
                  <c:v>0.7500589643286288</c:v>
                </c:pt>
                <c:pt idx="16">
                  <c:v>0.7500147462973453</c:v>
                </c:pt>
                <c:pt idx="17">
                  <c:v>0.7500036869005162</c:v>
                </c:pt>
                <c:pt idx="18">
                  <c:v>0.750000921745519</c:v>
                </c:pt>
                <c:pt idx="19">
                  <c:v>0.7500002304376541</c:v>
                </c:pt>
                <c:pt idx="20">
                  <c:v>0.7500000576094932</c:v>
                </c:pt>
                <c:pt idx="21">
                  <c:v>0.7500000144023782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logística!$E$8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logística!$E$9:$E$30</c:f>
              <c:numCache>
                <c:ptCount val="22"/>
                <c:pt idx="1">
                  <c:v>0.505</c:v>
                </c:pt>
                <c:pt idx="2">
                  <c:v>0.508675</c:v>
                </c:pt>
                <c:pt idx="3">
                  <c:v>0.514955483125</c:v>
                </c:pt>
                <c:pt idx="4">
                  <c:v>0.5255010960422435</c:v>
                </c:pt>
                <c:pt idx="5">
                  <c:v>0.542676000375859</c:v>
                </c:pt>
                <c:pt idx="6">
                  <c:v>0.5692192776335123</c:v>
                </c:pt>
                <c:pt idx="7">
                  <c:v>0.6067598106703307</c:v>
                </c:pt>
                <c:pt idx="8">
                  <c:v>0.6526366971499842</c:v>
                </c:pt>
                <c:pt idx="9">
                  <c:v>0.6972203360619044</c:v>
                </c:pt>
                <c:pt idx="10">
                  <c:v>0.728448005239221</c:v>
                </c:pt>
                <c:pt idx="11">
                  <c:v>0.7432185358752994</c:v>
                </c:pt>
                <c:pt idx="12">
                  <c:v>0.7481666692018011</c:v>
                </c:pt>
                <c:pt idx="13">
                  <c:v>0.7495315839950034</c:v>
                </c:pt>
                <c:pt idx="14">
                  <c:v>0.7498822377580896</c:v>
                </c:pt>
                <c:pt idx="15">
                  <c:v>0.7499705178356856</c:v>
                </c:pt>
                <c:pt idx="16">
                  <c:v>0.7499926268513273</c:v>
                </c:pt>
                <c:pt idx="17">
                  <c:v>0.7499981565497419</c:v>
                </c:pt>
                <c:pt idx="18">
                  <c:v>0.7499995391272405</c:v>
                </c:pt>
                <c:pt idx="19">
                  <c:v>0.749999884781173</c:v>
                </c:pt>
                <c:pt idx="20">
                  <c:v>0.7499999711952534</c:v>
                </c:pt>
                <c:pt idx="21">
                  <c:v>0.7499999927988109</c:v>
                </c:pt>
              </c:numCache>
            </c:numRef>
          </c:yVal>
          <c:smooth val="0"/>
        </c:ser>
        <c:axId val="50019234"/>
        <c:axId val="47519923"/>
      </c:scatterChart>
      <c:valAx>
        <c:axId val="5001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19923"/>
        <c:crosses val="autoZero"/>
        <c:crossBetween val="midCat"/>
        <c:dispUnits/>
      </c:valAx>
      <c:valAx>
        <c:axId val="4751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019234"/>
        <c:crosses val="autoZero"/>
        <c:crossBetween val="midCat"/>
        <c:dispUnits/>
      </c:valAx>
      <c:spPr>
        <a:gradFill rotWithShape="1">
          <a:gsLst>
            <a:gs pos="0">
              <a:srgbClr val="993366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416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845"/>
          <c:w val="0.74925"/>
          <c:h val="0.687"/>
        </c:manualLayout>
      </c:layout>
      <c:scatterChart>
        <c:scatterStyle val="smoothMarker"/>
        <c:varyColors val="0"/>
        <c:ser>
          <c:idx val="1"/>
          <c:order val="1"/>
          <c:tx>
            <c:strRef>
              <c:f>logística!$H$8</c:f>
              <c:strCache>
                <c:ptCount val="1"/>
                <c:pt idx="0">
                  <c:v>(D Nt)/Nt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logística!$H$9:$H$30</c:f>
              <c:numCache>
                <c:ptCount val="22"/>
                <c:pt idx="1">
                  <c:v>0.7349999999999999</c:v>
                </c:pt>
                <c:pt idx="2">
                  <c:v>0.7239750000000001</c:v>
                </c:pt>
                <c:pt idx="3">
                  <c:v>0.7051335506250002</c:v>
                </c:pt>
                <c:pt idx="4">
                  <c:v>0.6734967118732696</c:v>
                </c:pt>
                <c:pt idx="5">
                  <c:v>0.621971998872423</c:v>
                </c:pt>
                <c:pt idx="6">
                  <c:v>0.5423421670994629</c:v>
                </c:pt>
                <c:pt idx="7">
                  <c:v>0.4297205679890079</c:v>
                </c:pt>
                <c:pt idx="8">
                  <c:v>0.29208990855004746</c:v>
                </c:pt>
                <c:pt idx="9">
                  <c:v>0.15833899181428687</c:v>
                </c:pt>
                <c:pt idx="10">
                  <c:v>0.06465598428233675</c:v>
                </c:pt>
                <c:pt idx="11">
                  <c:v>0.020344392374101926</c:v>
                </c:pt>
                <c:pt idx="12">
                  <c:v>0.005499992394596736</c:v>
                </c:pt>
                <c:pt idx="13">
                  <c:v>0.0014052480149898995</c:v>
                </c:pt>
                <c:pt idx="14">
                  <c:v>0.0003532867257311671</c:v>
                </c:pt>
                <c:pt idx="15">
                  <c:v>8.844649294333514E-05</c:v>
                </c:pt>
                <c:pt idx="16">
                  <c:v>2.2119446018021906E-05</c:v>
                </c:pt>
                <c:pt idx="17">
                  <c:v>5.530350774260977E-06</c:v>
                </c:pt>
                <c:pt idx="18">
                  <c:v>1.382618278554729E-06</c:v>
                </c:pt>
                <c:pt idx="19">
                  <c:v>3.456564810741757E-07</c:v>
                </c:pt>
                <c:pt idx="20">
                  <c:v>8.641423989716234E-08</c:v>
                </c:pt>
              </c:numCache>
            </c:numRef>
          </c:yVal>
          <c:smooth val="1"/>
        </c:ser>
        <c:axId val="25026124"/>
        <c:axId val="23908525"/>
      </c:scatterChart>
      <c:scatterChart>
        <c:scatterStyle val="lineMarker"/>
        <c:varyColors val="0"/>
        <c:ser>
          <c:idx val="0"/>
          <c:order val="0"/>
          <c:tx>
            <c:strRef>
              <c:f>logística!$G$8</c:f>
              <c:strCache>
                <c:ptCount val="1"/>
                <c:pt idx="0">
                  <c:v>D Nt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logística!$B$9:$B$30</c:f>
              <c:numCache>
                <c:ptCount val="22"/>
                <c:pt idx="1">
                  <c:v>1</c:v>
                </c:pt>
                <c:pt idx="2">
                  <c:v>1.7349999999999999</c:v>
                </c:pt>
                <c:pt idx="3">
                  <c:v>2.991096625</c:v>
                </c:pt>
                <c:pt idx="4">
                  <c:v>5.100219208448705</c:v>
                </c:pt>
                <c:pt idx="5">
                  <c:v>8.535200075171797</c:v>
                </c:pt>
                <c:pt idx="6">
                  <c:v>13.843855526702455</c:v>
                </c:pt>
                <c:pt idx="7">
                  <c:v>21.35196213406614</c:v>
                </c:pt>
                <c:pt idx="8">
                  <c:v>30.527339429996832</c:v>
                </c:pt>
                <c:pt idx="9">
                  <c:v>39.444067212380865</c:v>
                </c:pt>
                <c:pt idx="10">
                  <c:v>45.68960104784422</c:v>
                </c:pt>
                <c:pt idx="11">
                  <c:v>48.64370717505987</c:v>
                </c:pt>
                <c:pt idx="12">
                  <c:v>49.63333384036021</c:v>
                </c:pt>
                <c:pt idx="13">
                  <c:v>49.90631679900067</c:v>
                </c:pt>
                <c:pt idx="14">
                  <c:v>49.97644755161792</c:v>
                </c:pt>
                <c:pt idx="15">
                  <c:v>49.99410356713711</c:v>
                </c:pt>
                <c:pt idx="16">
                  <c:v>49.99852537026547</c:v>
                </c:pt>
                <c:pt idx="17">
                  <c:v>49.99963130994838</c:v>
                </c:pt>
                <c:pt idx="18">
                  <c:v>49.999907825448105</c:v>
                </c:pt>
                <c:pt idx="19">
                  <c:v>49.99997695623459</c:v>
                </c:pt>
                <c:pt idx="20">
                  <c:v>49.99999423905068</c:v>
                </c:pt>
                <c:pt idx="21">
                  <c:v>49.999998559762176</c:v>
                </c:pt>
              </c:numCache>
            </c:numRef>
          </c:xVal>
          <c:yVal>
            <c:numRef>
              <c:f>logística!$G$9:$G$30</c:f>
              <c:numCache>
                <c:ptCount val="22"/>
                <c:pt idx="1">
                  <c:v>0.7349999999999999</c:v>
                </c:pt>
                <c:pt idx="2">
                  <c:v>1.256096625</c:v>
                </c:pt>
                <c:pt idx="3">
                  <c:v>2.1091225834487046</c:v>
                </c:pt>
                <c:pt idx="4">
                  <c:v>3.4349808667230928</c:v>
                </c:pt>
                <c:pt idx="5">
                  <c:v>5.308655451530658</c:v>
                </c:pt>
                <c:pt idx="6">
                  <c:v>7.508106607363686</c:v>
                </c:pt>
                <c:pt idx="7">
                  <c:v>9.17537729593069</c:v>
                </c:pt>
                <c:pt idx="8">
                  <c:v>8.916727782384033</c:v>
                </c:pt>
                <c:pt idx="9">
                  <c:v>6.245533835463355</c:v>
                </c:pt>
                <c:pt idx="10">
                  <c:v>2.9541061272156526</c:v>
                </c:pt>
                <c:pt idx="11">
                  <c:v>0.9896266653003352</c:v>
                </c:pt>
                <c:pt idx="12">
                  <c:v>0.27298295864046196</c:v>
                </c:pt>
                <c:pt idx="13">
                  <c:v>0.07013075261725277</c:v>
                </c:pt>
                <c:pt idx="14">
                  <c:v>0.017656015519186496</c:v>
                </c:pt>
                <c:pt idx="15">
                  <c:v>0.0044218031283591586</c:v>
                </c:pt>
                <c:pt idx="16">
                  <c:v>0.0011059396829082857</c:v>
                </c:pt>
                <c:pt idx="17">
                  <c:v>0.00027651549972773637</c:v>
                </c:pt>
                <c:pt idx="18">
                  <c:v>6.913078648551618E-05</c:v>
                </c:pt>
                <c:pt idx="19">
                  <c:v>1.7282816088481923E-05</c:v>
                </c:pt>
                <c:pt idx="20">
                  <c:v>4.320711497030061E-06</c:v>
                </c:pt>
              </c:numCache>
            </c:numRef>
          </c:yVal>
          <c:smooth val="1"/>
        </c:ser>
        <c:axId val="13850134"/>
        <c:axId val="57542343"/>
      </c:scatterChart>
      <c:valAx>
        <c:axId val="25026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08525"/>
        <c:crosses val="autoZero"/>
        <c:crossBetween val="midCat"/>
        <c:dispUnits/>
      </c:valAx>
      <c:valAx>
        <c:axId val="23908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026124"/>
        <c:crosses val="autoZero"/>
        <c:crossBetween val="midCat"/>
        <c:dispUnits/>
      </c:valAx>
      <c:valAx>
        <c:axId val="13850134"/>
        <c:scaling>
          <c:orientation val="minMax"/>
        </c:scaling>
        <c:axPos val="b"/>
        <c:delete val="1"/>
        <c:majorTickMark val="in"/>
        <c:minorTickMark val="none"/>
        <c:tickLblPos val="nextTo"/>
        <c:crossAx val="57542343"/>
        <c:crosses val="max"/>
        <c:crossBetween val="midCat"/>
        <c:dispUnits/>
      </c:valAx>
      <c:valAx>
        <c:axId val="57542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50134"/>
        <c:crosses val="max"/>
        <c:crossBetween val="midCat"/>
        <c:dispUnits/>
      </c:valAx>
      <c:spPr>
        <a:gradFill rotWithShape="1">
          <a:gsLst>
            <a:gs pos="0">
              <a:srgbClr val="CC99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8625"/>
          <c:y val="0.4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'tempo discreto'!$C$3</c:f>
              <c:strCache>
                <c:ptCount val="1"/>
                <c:pt idx="0">
                  <c:v>Nt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'tempo discreto'!$B$4:$B$24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'tempo discreto'!$C$4:$C$24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8.535200075171796</c:v>
                </c:pt>
                <c:pt idx="5">
                  <c:v>13.843855526702454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45.68960104784423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49.90631679900068</c:v>
                </c:pt>
                <c:pt idx="13">
                  <c:v>49.97644755161793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49.99990782544811</c:v>
                </c:pt>
                <c:pt idx="18">
                  <c:v>49.99997695623458</c:v>
                </c:pt>
                <c:pt idx="19">
                  <c:v>49.99999423905068</c:v>
                </c:pt>
                <c:pt idx="20">
                  <c:v>49.99999855976217</c:v>
                </c:pt>
              </c:numCache>
            </c:numRef>
          </c:yVal>
          <c:smooth val="1"/>
        </c:ser>
        <c:axId val="48119040"/>
        <c:axId val="30418177"/>
      </c:scatterChart>
      <c:valAx>
        <c:axId val="48119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18177"/>
        <c:crosses val="autoZero"/>
        <c:crossBetween val="midCat"/>
        <c:dispUnits/>
      </c:valAx>
      <c:valAx>
        <c:axId val="30418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9040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99CC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rgbClr val="808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'tempo discreto'!$D$3</c:f>
              <c:strCache>
                <c:ptCount val="1"/>
                <c:pt idx="0">
                  <c:v>D Nt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'tempo discreto'!$C$4:$C$24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8.535200075171796</c:v>
                </c:pt>
                <c:pt idx="5">
                  <c:v>13.843855526702454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45.68960104784423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49.90631679900068</c:v>
                </c:pt>
                <c:pt idx="13">
                  <c:v>49.97644755161793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49.99990782544811</c:v>
                </c:pt>
                <c:pt idx="18">
                  <c:v>49.99997695623458</c:v>
                </c:pt>
                <c:pt idx="19">
                  <c:v>49.99999423905068</c:v>
                </c:pt>
                <c:pt idx="20">
                  <c:v>49.99999855976217</c:v>
                </c:pt>
              </c:numCache>
            </c:numRef>
          </c:xVal>
          <c:yVal>
            <c:numRef>
              <c:f>'tempo discreto'!$D$4:$D$24</c:f>
              <c:numCache>
                <c:ptCount val="21"/>
                <c:pt idx="0">
                  <c:v>0.7349999999999999</c:v>
                </c:pt>
                <c:pt idx="1">
                  <c:v>1.256096625</c:v>
                </c:pt>
                <c:pt idx="2">
                  <c:v>2.1091225834487046</c:v>
                </c:pt>
                <c:pt idx="3">
                  <c:v>3.434980866723091</c:v>
                </c:pt>
                <c:pt idx="4">
                  <c:v>5.308655451530658</c:v>
                </c:pt>
                <c:pt idx="5">
                  <c:v>7.508106607363688</c:v>
                </c:pt>
                <c:pt idx="6">
                  <c:v>9.17537729593069</c:v>
                </c:pt>
                <c:pt idx="7">
                  <c:v>8.916727782384033</c:v>
                </c:pt>
                <c:pt idx="8">
                  <c:v>6.2455338354633625</c:v>
                </c:pt>
                <c:pt idx="9">
                  <c:v>2.9541061272156455</c:v>
                </c:pt>
                <c:pt idx="10">
                  <c:v>0.9896266653003352</c:v>
                </c:pt>
                <c:pt idx="11">
                  <c:v>0.27298295864046906</c:v>
                </c:pt>
                <c:pt idx="12">
                  <c:v>0.07013075261725277</c:v>
                </c:pt>
                <c:pt idx="13">
                  <c:v>0.01765601551917939</c:v>
                </c:pt>
                <c:pt idx="14">
                  <c:v>0.0044218031283591586</c:v>
                </c:pt>
                <c:pt idx="15">
                  <c:v>0.0011059396829082857</c:v>
                </c:pt>
                <c:pt idx="16">
                  <c:v>0.0002765154997348418</c:v>
                </c:pt>
                <c:pt idx="17">
                  <c:v>6.913078647130533E-05</c:v>
                </c:pt>
                <c:pt idx="18">
                  <c:v>1.728281609558735E-05</c:v>
                </c:pt>
                <c:pt idx="19">
                  <c:v>4.3207114899246335E-06</c:v>
                </c:pt>
              </c:numCache>
            </c:numRef>
          </c:yVal>
          <c:smooth val="1"/>
        </c:ser>
        <c:axId val="5328138"/>
        <c:axId val="47953243"/>
      </c:scatterChart>
      <c:scatterChart>
        <c:scatterStyle val="lineMarker"/>
        <c:varyColors val="0"/>
        <c:ser>
          <c:idx val="1"/>
          <c:order val="1"/>
          <c:tx>
            <c:strRef>
              <c:f>'tempo discreto'!$E$3</c:f>
              <c:strCache>
                <c:ptCount val="1"/>
                <c:pt idx="0">
                  <c:v>(D Nt)/Nt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'tempo discreto'!$C$4:$C$24</c:f>
              <c:numCache>
                <c:ptCount val="21"/>
                <c:pt idx="0">
                  <c:v>1</c:v>
                </c:pt>
                <c:pt idx="1">
                  <c:v>1.7349999999999999</c:v>
                </c:pt>
                <c:pt idx="2">
                  <c:v>2.991096625</c:v>
                </c:pt>
                <c:pt idx="3">
                  <c:v>5.100219208448705</c:v>
                </c:pt>
                <c:pt idx="4">
                  <c:v>8.535200075171796</c:v>
                </c:pt>
                <c:pt idx="5">
                  <c:v>13.843855526702454</c:v>
                </c:pt>
                <c:pt idx="6">
                  <c:v>21.35196213406614</c:v>
                </c:pt>
                <c:pt idx="7">
                  <c:v>30.527339429996832</c:v>
                </c:pt>
                <c:pt idx="8">
                  <c:v>39.444067212380865</c:v>
                </c:pt>
                <c:pt idx="9">
                  <c:v>45.68960104784423</c:v>
                </c:pt>
                <c:pt idx="10">
                  <c:v>48.64370717505987</c:v>
                </c:pt>
                <c:pt idx="11">
                  <c:v>49.63333384036021</c:v>
                </c:pt>
                <c:pt idx="12">
                  <c:v>49.90631679900068</c:v>
                </c:pt>
                <c:pt idx="13">
                  <c:v>49.97644755161793</c:v>
                </c:pt>
                <c:pt idx="14">
                  <c:v>49.99410356713711</c:v>
                </c:pt>
                <c:pt idx="15">
                  <c:v>49.99852537026547</c:v>
                </c:pt>
                <c:pt idx="16">
                  <c:v>49.99963130994838</c:v>
                </c:pt>
                <c:pt idx="17">
                  <c:v>49.99990782544811</c:v>
                </c:pt>
                <c:pt idx="18">
                  <c:v>49.99997695623458</c:v>
                </c:pt>
                <c:pt idx="19">
                  <c:v>49.99999423905068</c:v>
                </c:pt>
                <c:pt idx="20">
                  <c:v>49.99999855976217</c:v>
                </c:pt>
              </c:numCache>
            </c:numRef>
          </c:xVal>
          <c:yVal>
            <c:numRef>
              <c:f>'tempo discreto'!$E$4:$E$24</c:f>
              <c:numCache>
                <c:ptCount val="21"/>
                <c:pt idx="0">
                  <c:v>0.7349999999999999</c:v>
                </c:pt>
                <c:pt idx="1">
                  <c:v>0.7239750000000001</c:v>
                </c:pt>
                <c:pt idx="2">
                  <c:v>0.7051335506250002</c:v>
                </c:pt>
                <c:pt idx="3">
                  <c:v>0.6734967118732693</c:v>
                </c:pt>
                <c:pt idx="4">
                  <c:v>0.6219719988724232</c:v>
                </c:pt>
                <c:pt idx="5">
                  <c:v>0.5423421670994631</c:v>
                </c:pt>
                <c:pt idx="6">
                  <c:v>0.4297205679890079</c:v>
                </c:pt>
                <c:pt idx="7">
                  <c:v>0.29208990855004746</c:v>
                </c:pt>
                <c:pt idx="8">
                  <c:v>0.15833899181428707</c:v>
                </c:pt>
                <c:pt idx="9">
                  <c:v>0.06465598428233658</c:v>
                </c:pt>
                <c:pt idx="10">
                  <c:v>0.020344392374101926</c:v>
                </c:pt>
                <c:pt idx="11">
                  <c:v>0.005499992394596879</c:v>
                </c:pt>
                <c:pt idx="12">
                  <c:v>0.0014052480149898993</c:v>
                </c:pt>
                <c:pt idx="13">
                  <c:v>0.00035328672573102483</c:v>
                </c:pt>
                <c:pt idx="14">
                  <c:v>8.844649294333514E-05</c:v>
                </c:pt>
                <c:pt idx="15">
                  <c:v>2.2119446018021906E-05</c:v>
                </c:pt>
                <c:pt idx="16">
                  <c:v>5.530350774403086E-06</c:v>
                </c:pt>
                <c:pt idx="17">
                  <c:v>1.3826182782705111E-06</c:v>
                </c:pt>
                <c:pt idx="18">
                  <c:v>3.4565648121628434E-07</c:v>
                </c:pt>
                <c:pt idx="19">
                  <c:v>8.641423975505379E-08</c:v>
                </c:pt>
              </c:numCache>
            </c:numRef>
          </c:yVal>
          <c:smooth val="0"/>
        </c:ser>
        <c:axId val="28926004"/>
        <c:axId val="59007445"/>
      </c:scatterChart>
      <c:valAx>
        <c:axId val="5328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53243"/>
        <c:crosses val="autoZero"/>
        <c:crossBetween val="midCat"/>
        <c:dispUnits/>
      </c:valAx>
      <c:valAx>
        <c:axId val="47953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28138"/>
        <c:crosses val="autoZero"/>
        <c:crossBetween val="midCat"/>
        <c:dispUnits/>
      </c:valAx>
      <c:valAx>
        <c:axId val="28926004"/>
        <c:scaling>
          <c:orientation val="minMax"/>
        </c:scaling>
        <c:axPos val="b"/>
        <c:delete val="1"/>
        <c:majorTickMark val="in"/>
        <c:minorTickMark val="none"/>
        <c:tickLblPos val="nextTo"/>
        <c:crossAx val="59007445"/>
        <c:crosses val="max"/>
        <c:crossBetween val="midCat"/>
        <c:dispUnits/>
      </c:valAx>
      <c:valAx>
        <c:axId val="59007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26004"/>
        <c:crosses val="max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8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rgbClr val="808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Curva logística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72"/>
          <c:h val="0.70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'tempo contínuo'!$B$5</c:f>
              <c:strCache>
                <c:ptCount val="1"/>
                <c:pt idx="0">
                  <c:v>Nt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'tempo contínuo'!$A$6:$A$26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'tempo contínuo'!$B$6:$B$26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1304958"/>
        <c:axId val="14873711"/>
      </c:scatterChart>
      <c:valAx>
        <c:axId val="61304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3711"/>
        <c:crosses val="autoZero"/>
        <c:crossBetween val="midCat"/>
        <c:dispUnits/>
      </c:valAx>
      <c:valAx>
        <c:axId val="1487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da população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04958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0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435"/>
        </c:manualLayout>
      </c:layout>
      <c:overlay val="0"/>
    </c:legend>
    <c:plotVisOnly val="1"/>
    <c:dispBlanksAs val="gap"/>
    <c:showDLblsOverMax val="0"/>
  </c:chart>
  <c:spPr>
    <a:ln w="25400">
      <a:solidFill>
        <a:srgbClr val="00808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Modelo logístico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'tempo contínuo'!$C$5</c:f>
              <c:strCache>
                <c:ptCount val="1"/>
                <c:pt idx="0">
                  <c:v>dN/dt=dNt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'tempo contínuo'!$B$6:$B$26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'tempo contínuo'!$C$6:$C$26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6754536"/>
        <c:axId val="63919913"/>
      </c:scatterChart>
      <c:scatterChart>
        <c:scatterStyle val="lineMarker"/>
        <c:varyColors val="0"/>
        <c:ser>
          <c:idx val="1"/>
          <c:order val="1"/>
          <c:tx>
            <c:strRef>
              <c:f>'tempo contínuo'!$D$5</c:f>
              <c:strCache>
                <c:ptCount val="1"/>
                <c:pt idx="0">
                  <c:v>(dN/dt)/N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'tempo contínuo'!$B$6:$B$26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'tempo contínuo'!$D$6:$D$26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38408306"/>
        <c:axId val="10130435"/>
      </c:scatterChart>
      <c:valAx>
        <c:axId val="66754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Nt (população)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19913"/>
        <c:crosses val="autoZero"/>
        <c:crossBetween val="midCat"/>
        <c:dispUnits/>
      </c:valAx>
      <c:valAx>
        <c:axId val="63919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4536"/>
        <c:crosses val="autoZero"/>
        <c:crossBetween val="midCat"/>
        <c:dispUnits/>
      </c:valAx>
      <c:valAx>
        <c:axId val="38408306"/>
        <c:scaling>
          <c:orientation val="minMax"/>
        </c:scaling>
        <c:axPos val="b"/>
        <c:delete val="1"/>
        <c:majorTickMark val="in"/>
        <c:minorTickMark val="none"/>
        <c:tickLblPos val="nextTo"/>
        <c:crossAx val="10130435"/>
        <c:crosses val="max"/>
        <c:crossBetween val="midCat"/>
        <c:dispUnits/>
      </c:valAx>
      <c:valAx>
        <c:axId val="10130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08306"/>
        <c:crosses val="max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808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25400">
      <a:solidFill>
        <a:srgbClr val="00808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32</xdr:row>
      <xdr:rowOff>0</xdr:rowOff>
    </xdr:from>
    <xdr:to>
      <xdr:col>12</xdr:col>
      <xdr:colOff>266700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3790950" y="5448300"/>
        <a:ext cx="38385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285750</xdr:colOff>
      <xdr:row>31</xdr:row>
      <xdr:rowOff>9525</xdr:rowOff>
    </xdr:from>
    <xdr:to>
      <xdr:col>15</xdr:col>
      <xdr:colOff>581025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258175" y="5295900"/>
        <a:ext cx="44767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5</xdr:col>
      <xdr:colOff>600075</xdr:colOff>
      <xdr:row>47</xdr:row>
      <xdr:rowOff>47625</xdr:rowOff>
    </xdr:to>
    <xdr:graphicFrame>
      <xdr:nvGraphicFramePr>
        <xdr:cNvPr id="3" name="Chart 3"/>
        <xdr:cNvGraphicFramePr/>
      </xdr:nvGraphicFramePr>
      <xdr:xfrm>
        <a:off x="0" y="5467350"/>
        <a:ext cx="36957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26</xdr:row>
      <xdr:rowOff>0</xdr:rowOff>
    </xdr:from>
    <xdr:to>
      <xdr:col>14</xdr:col>
      <xdr:colOff>409575</xdr:colOff>
      <xdr:row>41</xdr:row>
      <xdr:rowOff>85725</xdr:rowOff>
    </xdr:to>
    <xdr:graphicFrame>
      <xdr:nvGraphicFramePr>
        <xdr:cNvPr id="1" name="Chart 2"/>
        <xdr:cNvGraphicFramePr/>
      </xdr:nvGraphicFramePr>
      <xdr:xfrm>
        <a:off x="4895850" y="4257675"/>
        <a:ext cx="40481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26</xdr:row>
      <xdr:rowOff>0</xdr:rowOff>
    </xdr:from>
    <xdr:to>
      <xdr:col>7</xdr:col>
      <xdr:colOff>552450</xdr:colOff>
      <xdr:row>41</xdr:row>
      <xdr:rowOff>66675</xdr:rowOff>
    </xdr:to>
    <xdr:graphicFrame>
      <xdr:nvGraphicFramePr>
        <xdr:cNvPr id="2" name="Chart 5"/>
        <xdr:cNvGraphicFramePr/>
      </xdr:nvGraphicFramePr>
      <xdr:xfrm>
        <a:off x="638175" y="4257675"/>
        <a:ext cx="41814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27</xdr:row>
      <xdr:rowOff>19050</xdr:rowOff>
    </xdr:from>
    <xdr:to>
      <xdr:col>13</xdr:col>
      <xdr:colOff>600075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4495800" y="4524375"/>
        <a:ext cx="42481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19050</xdr:rowOff>
    </xdr:from>
    <xdr:to>
      <xdr:col>6</xdr:col>
      <xdr:colOff>438150</xdr:colOff>
      <xdr:row>42</xdr:row>
      <xdr:rowOff>19050</xdr:rowOff>
    </xdr:to>
    <xdr:graphicFrame>
      <xdr:nvGraphicFramePr>
        <xdr:cNvPr id="2" name="Chart 4"/>
        <xdr:cNvGraphicFramePr/>
      </xdr:nvGraphicFramePr>
      <xdr:xfrm>
        <a:off x="66675" y="4524375"/>
        <a:ext cx="42481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9.8515625" style="0" bestFit="1" customWidth="1"/>
    <col min="14" max="14" width="53.57421875" style="0" bestFit="1" customWidth="1"/>
  </cols>
  <sheetData>
    <row r="4" spans="1:9" ht="13.5" thickBot="1">
      <c r="A4" s="15"/>
      <c r="B4" s="15"/>
      <c r="C4" s="15"/>
      <c r="D4" s="15"/>
      <c r="E4" s="15"/>
      <c r="F4" s="15"/>
      <c r="G4" s="15"/>
      <c r="H4" s="15"/>
      <c r="I4" s="15"/>
    </row>
    <row r="5" spans="1:15" ht="13.5" thickBot="1">
      <c r="A5" s="15"/>
      <c r="B5" s="82"/>
      <c r="C5" s="83"/>
      <c r="D5" s="84" t="s">
        <v>0</v>
      </c>
      <c r="E5" s="85"/>
      <c r="F5" s="86"/>
      <c r="G5" s="20"/>
      <c r="H5" s="20"/>
      <c r="I5" s="20"/>
      <c r="J5" s="3"/>
      <c r="K5" s="3"/>
      <c r="L5" s="1"/>
      <c r="M5" s="1"/>
      <c r="N5" s="1"/>
      <c r="O5" s="1"/>
    </row>
    <row r="6" spans="1:15" ht="13.5" thickBot="1">
      <c r="A6" s="3"/>
      <c r="B6" s="20"/>
      <c r="C6" s="20"/>
      <c r="D6" s="20"/>
      <c r="E6" s="20"/>
      <c r="F6" s="20"/>
      <c r="G6" s="20"/>
      <c r="H6" s="20"/>
      <c r="I6" s="20"/>
      <c r="J6" s="3"/>
      <c r="K6" s="3"/>
      <c r="L6" s="1"/>
      <c r="M6" s="1"/>
      <c r="N6" s="1"/>
      <c r="O6" s="1"/>
    </row>
    <row r="7" spans="1:15" ht="13.5" thickBot="1">
      <c r="A7" s="3"/>
      <c r="B7" s="20"/>
      <c r="C7" s="99" t="s">
        <v>1</v>
      </c>
      <c r="D7" s="100"/>
      <c r="E7" s="100"/>
      <c r="F7" s="100"/>
      <c r="G7" s="100"/>
      <c r="H7" s="101"/>
      <c r="I7" s="24"/>
      <c r="J7" s="3"/>
      <c r="K7" s="3"/>
      <c r="L7" s="1"/>
      <c r="M7" s="1"/>
      <c r="N7" s="1"/>
      <c r="O7" s="1"/>
    </row>
    <row r="8" spans="1:15" ht="13.5" thickBot="1">
      <c r="A8" s="15"/>
      <c r="B8" s="97" t="s">
        <v>2</v>
      </c>
      <c r="C8" s="106" t="s">
        <v>5</v>
      </c>
      <c r="D8" s="28" t="s">
        <v>3</v>
      </c>
      <c r="E8" s="105" t="s">
        <v>7</v>
      </c>
      <c r="F8" s="28" t="s">
        <v>3</v>
      </c>
      <c r="G8" s="103" t="s">
        <v>19</v>
      </c>
      <c r="H8" s="108" t="s">
        <v>20</v>
      </c>
      <c r="I8" s="30"/>
      <c r="J8" s="102" t="s">
        <v>4</v>
      </c>
      <c r="K8" s="100"/>
      <c r="L8" s="101"/>
      <c r="M8" s="1"/>
      <c r="N8" s="1"/>
      <c r="O8" s="1"/>
    </row>
    <row r="9" spans="1:15" ht="14.25" thickBot="1" thickTop="1">
      <c r="A9" s="37" t="s">
        <v>21</v>
      </c>
      <c r="B9" s="98"/>
      <c r="C9" s="107"/>
      <c r="D9" s="29" t="s">
        <v>6</v>
      </c>
      <c r="E9" s="104"/>
      <c r="F9" s="29" t="s">
        <v>8</v>
      </c>
      <c r="G9" s="104"/>
      <c r="H9" s="104"/>
      <c r="I9" s="25"/>
      <c r="J9" s="5" t="s">
        <v>5</v>
      </c>
      <c r="K9" s="6" t="s">
        <v>7</v>
      </c>
      <c r="L9" s="6" t="s">
        <v>9</v>
      </c>
      <c r="M9" s="1"/>
      <c r="N9" s="28" t="s">
        <v>22</v>
      </c>
      <c r="O9" s="1"/>
    </row>
    <row r="10" spans="1:15" ht="13.5" thickBot="1">
      <c r="A10" s="21">
        <v>0</v>
      </c>
      <c r="B10" s="45">
        <v>1</v>
      </c>
      <c r="C10" s="46">
        <f>$J$10+$J$12*B10</f>
        <v>1.24</v>
      </c>
      <c r="D10" s="18">
        <f>C10*B10</f>
        <v>1.24</v>
      </c>
      <c r="E10" s="35">
        <f>$K$10+($K$12*B10)</f>
        <v>0.505</v>
      </c>
      <c r="F10" s="18">
        <f>E10*B10</f>
        <v>0.505</v>
      </c>
      <c r="G10" s="18">
        <f>B11-B10</f>
        <v>0.7349999999999999</v>
      </c>
      <c r="H10" s="18">
        <f>G10/B10</f>
        <v>0.7349999999999999</v>
      </c>
      <c r="I10" s="26"/>
      <c r="J10" s="7">
        <v>1.25</v>
      </c>
      <c r="K10" s="32">
        <v>0.5</v>
      </c>
      <c r="L10" s="11">
        <f>J10-K10</f>
        <v>0.75</v>
      </c>
      <c r="M10" s="1"/>
      <c r="N10" s="31" t="s">
        <v>23</v>
      </c>
      <c r="O10" s="1"/>
    </row>
    <row r="11" spans="1:15" ht="13.5" thickBot="1">
      <c r="A11" s="22">
        <f aca="true" t="shared" si="0" ref="A11:A30">A10+1</f>
        <v>1</v>
      </c>
      <c r="B11" s="34">
        <f>D10-F10+B10</f>
        <v>1.7349999999999999</v>
      </c>
      <c r="C11" s="47">
        <f aca="true" t="shared" si="1" ref="C11:C30">$J$10+$J$12*B11</f>
        <v>1.23265</v>
      </c>
      <c r="D11" s="17">
        <f aca="true" t="shared" si="2" ref="D11:D30">C11*B11</f>
        <v>2.13864775</v>
      </c>
      <c r="E11" s="36">
        <f aca="true" t="shared" si="3" ref="E11:E30">$K$10+($K$12*B11)</f>
        <v>0.508675</v>
      </c>
      <c r="F11" s="17">
        <f aca="true" t="shared" si="4" ref="F11:F30">E11*B11</f>
        <v>0.8825511249999999</v>
      </c>
      <c r="G11" s="17">
        <f aca="true" t="shared" si="5" ref="G11:G29">B12-B11</f>
        <v>1.256096625</v>
      </c>
      <c r="H11" s="17">
        <f aca="true" t="shared" si="6" ref="H11:H29">G11/B11</f>
        <v>0.7239750000000001</v>
      </c>
      <c r="I11" s="26"/>
      <c r="J11" s="5" t="s">
        <v>10</v>
      </c>
      <c r="K11" s="9" t="s">
        <v>11</v>
      </c>
      <c r="L11" s="9" t="s">
        <v>12</v>
      </c>
      <c r="M11" s="1"/>
      <c r="N11" s="1"/>
      <c r="O11" s="1"/>
    </row>
    <row r="12" spans="1:15" ht="13.5" thickBot="1">
      <c r="A12" s="23">
        <f t="shared" si="0"/>
        <v>2</v>
      </c>
      <c r="B12" s="34">
        <f aca="true" t="shared" si="7" ref="B12:B30">D11-F11+B11</f>
        <v>2.991096625</v>
      </c>
      <c r="C12" s="47">
        <f t="shared" si="1"/>
        <v>1.22008903375</v>
      </c>
      <c r="D12" s="17">
        <f t="shared" si="2"/>
        <v>3.649404191049136</v>
      </c>
      <c r="E12" s="36">
        <f t="shared" si="3"/>
        <v>0.514955483125</v>
      </c>
      <c r="F12" s="17">
        <f t="shared" si="4"/>
        <v>1.5402816076004318</v>
      </c>
      <c r="G12" s="17">
        <f t="shared" si="5"/>
        <v>2.1091225834487046</v>
      </c>
      <c r="H12" s="17">
        <f t="shared" si="6"/>
        <v>0.7051335506250002</v>
      </c>
      <c r="I12" s="26"/>
      <c r="J12" s="10">
        <v>-0.01</v>
      </c>
      <c r="K12" s="33">
        <v>0.005</v>
      </c>
      <c r="L12" s="11">
        <f>(J10-K10)/(K12-J12)</f>
        <v>50</v>
      </c>
      <c r="M12" s="1"/>
      <c r="N12" s="1"/>
      <c r="O12" s="1"/>
    </row>
    <row r="13" spans="1:15" ht="13.5" thickBot="1">
      <c r="A13" s="23">
        <f t="shared" si="0"/>
        <v>3</v>
      </c>
      <c r="B13" s="34">
        <f t="shared" si="7"/>
        <v>5.100219208448705</v>
      </c>
      <c r="C13" s="47">
        <f t="shared" si="1"/>
        <v>1.198997807915513</v>
      </c>
      <c r="D13" s="17">
        <f t="shared" si="2"/>
        <v>6.11515165081859</v>
      </c>
      <c r="E13" s="36">
        <f t="shared" si="3"/>
        <v>0.5255010960422435</v>
      </c>
      <c r="F13" s="17">
        <f t="shared" si="4"/>
        <v>2.680170784095498</v>
      </c>
      <c r="G13" s="17">
        <f t="shared" si="5"/>
        <v>3.4349808667230928</v>
      </c>
      <c r="H13" s="17">
        <f t="shared" si="6"/>
        <v>0.6734967118732696</v>
      </c>
      <c r="I13" s="26"/>
      <c r="J13" s="3"/>
      <c r="K13" s="3"/>
      <c r="L13" s="1"/>
      <c r="M13" s="1"/>
      <c r="N13" s="13" t="s">
        <v>14</v>
      </c>
      <c r="O13" s="1"/>
    </row>
    <row r="14" spans="1:15" ht="13.5" thickBot="1">
      <c r="A14" s="23">
        <f t="shared" si="0"/>
        <v>4</v>
      </c>
      <c r="B14" s="34">
        <f t="shared" si="7"/>
        <v>8.535200075171797</v>
      </c>
      <c r="C14" s="47">
        <f t="shared" si="1"/>
        <v>1.164647999248282</v>
      </c>
      <c r="D14" s="17">
        <f t="shared" si="2"/>
        <v>9.940503690732621</v>
      </c>
      <c r="E14" s="36">
        <f t="shared" si="3"/>
        <v>0.542676000375859</v>
      </c>
      <c r="F14" s="17">
        <f t="shared" si="4"/>
        <v>4.631848239201962</v>
      </c>
      <c r="G14" s="17">
        <f t="shared" si="5"/>
        <v>5.308655451530658</v>
      </c>
      <c r="H14" s="17">
        <f t="shared" si="6"/>
        <v>0.621971998872423</v>
      </c>
      <c r="I14" s="26"/>
      <c r="J14" s="3"/>
      <c r="K14" s="3"/>
      <c r="L14" s="1"/>
      <c r="M14" s="1"/>
      <c r="N14" s="1"/>
      <c r="O14" s="1"/>
    </row>
    <row r="15" spans="1:15" ht="13.5" thickBot="1">
      <c r="A15" s="23">
        <f t="shared" si="0"/>
        <v>5</v>
      </c>
      <c r="B15" s="34">
        <f t="shared" si="7"/>
        <v>13.843855526702455</v>
      </c>
      <c r="C15" s="47">
        <f t="shared" si="1"/>
        <v>1.1115614447329754</v>
      </c>
      <c r="D15" s="17">
        <f t="shared" si="2"/>
        <v>15.388296049935967</v>
      </c>
      <c r="E15" s="36">
        <f t="shared" si="3"/>
        <v>0.5692192776335123</v>
      </c>
      <c r="F15" s="17">
        <f t="shared" si="4"/>
        <v>7.880189442572279</v>
      </c>
      <c r="G15" s="17">
        <f t="shared" si="5"/>
        <v>7.508106607363686</v>
      </c>
      <c r="H15" s="17">
        <f t="shared" si="6"/>
        <v>0.5423421670994629</v>
      </c>
      <c r="I15" s="26"/>
      <c r="J15" s="3"/>
      <c r="K15" s="3"/>
      <c r="L15" s="1"/>
      <c r="M15" s="1"/>
      <c r="N15" s="16" t="s">
        <v>15</v>
      </c>
      <c r="O15" s="1"/>
    </row>
    <row r="16" spans="1:15" ht="13.5" thickBot="1">
      <c r="A16" s="23">
        <f t="shared" si="0"/>
        <v>6</v>
      </c>
      <c r="B16" s="34">
        <f t="shared" si="7"/>
        <v>21.35196213406614</v>
      </c>
      <c r="C16" s="47">
        <f t="shared" si="1"/>
        <v>1.0364803786593386</v>
      </c>
      <c r="D16" s="17">
        <f t="shared" si="2"/>
        <v>22.130889797836733</v>
      </c>
      <c r="E16" s="36">
        <f t="shared" si="3"/>
        <v>0.6067598106703307</v>
      </c>
      <c r="F16" s="17">
        <f t="shared" si="4"/>
        <v>12.955512501906043</v>
      </c>
      <c r="G16" s="17">
        <f t="shared" si="5"/>
        <v>9.17537729593069</v>
      </c>
      <c r="H16" s="17">
        <f t="shared" si="6"/>
        <v>0.4297205679890079</v>
      </c>
      <c r="I16" s="26"/>
      <c r="J16" s="3"/>
      <c r="K16" s="3"/>
      <c r="L16" s="1"/>
      <c r="M16" s="1"/>
      <c r="N16" s="1"/>
      <c r="O16" s="1"/>
    </row>
    <row r="17" spans="1:15" ht="13.5" thickBot="1">
      <c r="A17" s="23">
        <f t="shared" si="0"/>
        <v>7</v>
      </c>
      <c r="B17" s="34">
        <f t="shared" si="7"/>
        <v>30.527339429996832</v>
      </c>
      <c r="C17" s="47">
        <f t="shared" si="1"/>
        <v>0.9447266057000316</v>
      </c>
      <c r="D17" s="17">
        <f t="shared" si="2"/>
        <v>28.839989760753646</v>
      </c>
      <c r="E17" s="36">
        <f t="shared" si="3"/>
        <v>0.6526366971499842</v>
      </c>
      <c r="F17" s="17">
        <f t="shared" si="4"/>
        <v>19.923261978369613</v>
      </c>
      <c r="G17" s="17">
        <f t="shared" si="5"/>
        <v>8.916727782384033</v>
      </c>
      <c r="H17" s="17">
        <f t="shared" si="6"/>
        <v>0.29208990855004746</v>
      </c>
      <c r="I17" s="26"/>
      <c r="J17" s="3"/>
      <c r="K17" s="3"/>
      <c r="L17" s="1"/>
      <c r="M17" s="1" t="s">
        <v>13</v>
      </c>
      <c r="N17" s="16" t="s">
        <v>29</v>
      </c>
      <c r="O17" s="1"/>
    </row>
    <row r="18" spans="1:15" ht="13.5" thickBot="1">
      <c r="A18" s="23">
        <f t="shared" si="0"/>
        <v>8</v>
      </c>
      <c r="B18" s="34">
        <f t="shared" si="7"/>
        <v>39.444067212380865</v>
      </c>
      <c r="C18" s="47">
        <f t="shared" si="1"/>
        <v>0.8555593278761913</v>
      </c>
      <c r="D18" s="17">
        <f t="shared" si="2"/>
        <v>33.746739632927884</v>
      </c>
      <c r="E18" s="36">
        <f t="shared" si="3"/>
        <v>0.6972203360619044</v>
      </c>
      <c r="F18" s="17">
        <f t="shared" si="4"/>
        <v>27.50120579746453</v>
      </c>
      <c r="G18" s="17">
        <f t="shared" si="5"/>
        <v>6.245533835463355</v>
      </c>
      <c r="H18" s="17">
        <f t="shared" si="6"/>
        <v>0.15833899181428687</v>
      </c>
      <c r="I18" s="26"/>
      <c r="J18" s="3"/>
      <c r="K18" s="3"/>
      <c r="L18" s="1"/>
      <c r="M18" s="1"/>
      <c r="N18" s="1"/>
      <c r="O18" s="1"/>
    </row>
    <row r="19" spans="1:15" ht="13.5" thickBot="1">
      <c r="A19" s="23">
        <f t="shared" si="0"/>
        <v>9</v>
      </c>
      <c r="B19" s="34">
        <f t="shared" si="7"/>
        <v>45.68960104784422</v>
      </c>
      <c r="C19" s="47">
        <f t="shared" si="1"/>
        <v>0.7931039895215578</v>
      </c>
      <c r="D19" s="17">
        <f t="shared" si="2"/>
        <v>36.2366048706936</v>
      </c>
      <c r="E19" s="36">
        <f t="shared" si="3"/>
        <v>0.728448005239221</v>
      </c>
      <c r="F19" s="17">
        <f t="shared" si="4"/>
        <v>33.282498743477944</v>
      </c>
      <c r="G19" s="17">
        <f t="shared" si="5"/>
        <v>2.9541061272156526</v>
      </c>
      <c r="H19" s="17">
        <f t="shared" si="6"/>
        <v>0.06465598428233675</v>
      </c>
      <c r="I19" s="26"/>
      <c r="J19" s="3"/>
      <c r="K19" s="3"/>
      <c r="L19" s="1"/>
      <c r="M19" s="1"/>
      <c r="O19" s="1"/>
    </row>
    <row r="20" spans="1:15" ht="13.5" thickBot="1">
      <c r="A20" s="23">
        <f t="shared" si="0"/>
        <v>10</v>
      </c>
      <c r="B20" s="34">
        <f t="shared" si="7"/>
        <v>48.64370717505987</v>
      </c>
      <c r="C20" s="47">
        <f t="shared" si="1"/>
        <v>0.7635629282494012</v>
      </c>
      <c r="D20" s="17">
        <f t="shared" si="2"/>
        <v>37.14253149149513</v>
      </c>
      <c r="E20" s="36">
        <f t="shared" si="3"/>
        <v>0.7432185358752994</v>
      </c>
      <c r="F20" s="17">
        <f t="shared" si="4"/>
        <v>36.15290482619479</v>
      </c>
      <c r="G20" s="17">
        <f t="shared" si="5"/>
        <v>0.9896266653003352</v>
      </c>
      <c r="H20" s="17">
        <f t="shared" si="6"/>
        <v>0.020344392374101926</v>
      </c>
      <c r="I20" s="26"/>
      <c r="J20" s="3"/>
      <c r="K20" s="3"/>
      <c r="L20" s="1"/>
      <c r="M20" s="1"/>
      <c r="N20" s="12" t="s">
        <v>17</v>
      </c>
      <c r="O20" s="1"/>
    </row>
    <row r="21" spans="1:15" ht="13.5" thickBot="1">
      <c r="A21" s="23">
        <f t="shared" si="0"/>
        <v>11</v>
      </c>
      <c r="B21" s="34">
        <f t="shared" si="7"/>
        <v>49.63333384036021</v>
      </c>
      <c r="C21" s="47">
        <f t="shared" si="1"/>
        <v>0.7536666615963978</v>
      </c>
      <c r="D21" s="17">
        <f t="shared" si="2"/>
        <v>37.4069890193638</v>
      </c>
      <c r="E21" s="36">
        <f t="shared" si="3"/>
        <v>0.7481666692018011</v>
      </c>
      <c r="F21" s="17">
        <f t="shared" si="4"/>
        <v>37.13400606072334</v>
      </c>
      <c r="G21" s="17">
        <f t="shared" si="5"/>
        <v>0.27298295864046196</v>
      </c>
      <c r="H21" s="17">
        <f t="shared" si="6"/>
        <v>0.005499992394596736</v>
      </c>
      <c r="I21" s="26"/>
      <c r="J21" s="3"/>
      <c r="K21" s="3"/>
      <c r="L21" s="1"/>
      <c r="M21" s="1"/>
      <c r="N21" s="1"/>
      <c r="O21" s="1"/>
    </row>
    <row r="22" spans="1:15" ht="13.5" thickBot="1">
      <c r="A22" s="23">
        <f t="shared" si="0"/>
        <v>12</v>
      </c>
      <c r="B22" s="34">
        <f t="shared" si="7"/>
        <v>49.90631679900067</v>
      </c>
      <c r="C22" s="47">
        <f t="shared" si="1"/>
        <v>0.7509368320099933</v>
      </c>
      <c r="D22" s="17">
        <f t="shared" si="2"/>
        <v>37.47649143432867</v>
      </c>
      <c r="E22" s="36">
        <f t="shared" si="3"/>
        <v>0.7495315839950034</v>
      </c>
      <c r="F22" s="17">
        <f t="shared" si="4"/>
        <v>37.40636068171142</v>
      </c>
      <c r="G22" s="17">
        <f t="shared" si="5"/>
        <v>0.07013075261725277</v>
      </c>
      <c r="H22" s="17">
        <f t="shared" si="6"/>
        <v>0.0014052480149898995</v>
      </c>
      <c r="I22" s="26"/>
      <c r="J22" s="3"/>
      <c r="K22" s="3"/>
      <c r="L22" s="1"/>
      <c r="M22" s="1"/>
      <c r="N22" s="12" t="s">
        <v>16</v>
      </c>
      <c r="O22" s="1"/>
    </row>
    <row r="23" spans="1:15" ht="13.5" thickBot="1">
      <c r="A23" s="23">
        <f t="shared" si="0"/>
        <v>13</v>
      </c>
      <c r="B23" s="34">
        <f t="shared" si="7"/>
        <v>49.97644755161792</v>
      </c>
      <c r="C23" s="47">
        <f t="shared" si="1"/>
        <v>0.7502355244838208</v>
      </c>
      <c r="D23" s="17">
        <f t="shared" si="2"/>
        <v>37.49410634072623</v>
      </c>
      <c r="E23" s="36">
        <f t="shared" si="3"/>
        <v>0.7498822377580896</v>
      </c>
      <c r="F23" s="17">
        <f t="shared" si="4"/>
        <v>37.47645032520705</v>
      </c>
      <c r="G23" s="17">
        <f t="shared" si="5"/>
        <v>0.017656015519186496</v>
      </c>
      <c r="H23" s="17">
        <f t="shared" si="6"/>
        <v>0.0003532867257311671</v>
      </c>
      <c r="I23" s="26"/>
      <c r="J23" s="3"/>
      <c r="K23" s="3"/>
      <c r="L23" s="1"/>
      <c r="M23" s="1"/>
      <c r="N23" s="1"/>
      <c r="O23" s="1"/>
    </row>
    <row r="24" spans="1:15" ht="13.5" thickBot="1">
      <c r="A24" s="23">
        <f t="shared" si="0"/>
        <v>14</v>
      </c>
      <c r="B24" s="34">
        <f t="shared" si="7"/>
        <v>49.99410356713711</v>
      </c>
      <c r="C24" s="47">
        <f t="shared" si="1"/>
        <v>0.7500589643286288</v>
      </c>
      <c r="D24" s="17">
        <f t="shared" si="2"/>
        <v>37.49852554410507</v>
      </c>
      <c r="E24" s="36">
        <f t="shared" si="3"/>
        <v>0.7499705178356856</v>
      </c>
      <c r="F24" s="17">
        <f t="shared" si="4"/>
        <v>37.49410374097671</v>
      </c>
      <c r="G24" s="17">
        <f t="shared" si="5"/>
        <v>0.0044218031283591586</v>
      </c>
      <c r="H24" s="17">
        <f t="shared" si="6"/>
        <v>8.844649294333514E-05</v>
      </c>
      <c r="I24" s="26"/>
      <c r="J24" s="3"/>
      <c r="K24" s="3"/>
      <c r="L24" s="1"/>
      <c r="M24" s="1"/>
      <c r="N24" s="13" t="s">
        <v>18</v>
      </c>
      <c r="O24" s="1"/>
    </row>
    <row r="25" spans="1:15" ht="13.5" thickBot="1">
      <c r="A25" s="23">
        <f t="shared" si="0"/>
        <v>15</v>
      </c>
      <c r="B25" s="34">
        <f t="shared" si="7"/>
        <v>49.99852537026547</v>
      </c>
      <c r="C25" s="47">
        <f t="shared" si="1"/>
        <v>0.7500147462973453</v>
      </c>
      <c r="D25" s="17">
        <f t="shared" si="2"/>
        <v>37.49963132082104</v>
      </c>
      <c r="E25" s="36">
        <f t="shared" si="3"/>
        <v>0.7499926268513273</v>
      </c>
      <c r="F25" s="17">
        <f t="shared" si="4"/>
        <v>37.49852538113813</v>
      </c>
      <c r="G25" s="17">
        <f t="shared" si="5"/>
        <v>0.0011059396829082857</v>
      </c>
      <c r="H25" s="17">
        <f t="shared" si="6"/>
        <v>2.2119446018021906E-05</v>
      </c>
      <c r="I25" s="26"/>
      <c r="J25" s="3"/>
      <c r="K25" s="3"/>
      <c r="L25" s="1"/>
      <c r="M25" s="1"/>
      <c r="N25" s="40" t="s">
        <v>30</v>
      </c>
      <c r="O25" s="1"/>
    </row>
    <row r="26" spans="1:15" ht="13.5" thickBot="1">
      <c r="A26" s="23">
        <f t="shared" si="0"/>
        <v>16</v>
      </c>
      <c r="B26" s="34">
        <f t="shared" si="7"/>
        <v>49.99963130994838</v>
      </c>
      <c r="C26" s="47">
        <f t="shared" si="1"/>
        <v>0.7500036869005162</v>
      </c>
      <c r="D26" s="17">
        <f t="shared" si="2"/>
        <v>37.49990782612777</v>
      </c>
      <c r="E26" s="36">
        <f t="shared" si="3"/>
        <v>0.7499981565497419</v>
      </c>
      <c r="F26" s="17">
        <f t="shared" si="4"/>
        <v>37.49963131062804</v>
      </c>
      <c r="G26" s="17">
        <f t="shared" si="5"/>
        <v>0.00027651549972773637</v>
      </c>
      <c r="H26" s="17">
        <f t="shared" si="6"/>
        <v>5.530350774260977E-06</v>
      </c>
      <c r="I26" s="26"/>
      <c r="J26" s="3"/>
      <c r="K26" s="3"/>
      <c r="L26" s="1"/>
      <c r="M26" s="1"/>
      <c r="O26" s="1"/>
    </row>
    <row r="27" spans="1:15" ht="13.5" thickBot="1">
      <c r="A27" s="23">
        <f t="shared" si="0"/>
        <v>17</v>
      </c>
      <c r="B27" s="34">
        <f t="shared" si="7"/>
        <v>49.999907825448105</v>
      </c>
      <c r="C27" s="47">
        <f t="shared" si="1"/>
        <v>0.750000921745519</v>
      </c>
      <c r="D27" s="17">
        <f t="shared" si="2"/>
        <v>37.49997695627707</v>
      </c>
      <c r="E27" s="36">
        <f t="shared" si="3"/>
        <v>0.7499995391272405</v>
      </c>
      <c r="F27" s="17">
        <f t="shared" si="4"/>
        <v>37.49990782549058</v>
      </c>
      <c r="G27" s="17">
        <f t="shared" si="5"/>
        <v>6.913078648551618E-05</v>
      </c>
      <c r="H27" s="17">
        <f t="shared" si="6"/>
        <v>1.382618278554729E-06</v>
      </c>
      <c r="I27" s="26"/>
      <c r="J27" s="3"/>
      <c r="K27" s="3"/>
      <c r="L27" s="1"/>
      <c r="M27" s="1"/>
      <c r="N27" s="1"/>
      <c r="O27" s="1"/>
    </row>
    <row r="28" spans="1:15" ht="13.5" thickBot="1">
      <c r="A28" s="23">
        <f t="shared" si="0"/>
        <v>18</v>
      </c>
      <c r="B28" s="34">
        <f t="shared" si="7"/>
        <v>49.99997695623459</v>
      </c>
      <c r="C28" s="47">
        <f t="shared" si="1"/>
        <v>0.7500002304376541</v>
      </c>
      <c r="D28" s="17">
        <f t="shared" si="2"/>
        <v>37.499994239053336</v>
      </c>
      <c r="E28" s="36">
        <f t="shared" si="3"/>
        <v>0.749999884781173</v>
      </c>
      <c r="F28" s="17">
        <f t="shared" si="4"/>
        <v>37.49997695623725</v>
      </c>
      <c r="G28" s="17">
        <f t="shared" si="5"/>
        <v>1.7282816088481923E-05</v>
      </c>
      <c r="H28" s="17">
        <f t="shared" si="6"/>
        <v>3.456564810741757E-07</v>
      </c>
      <c r="I28" s="26"/>
      <c r="J28" s="3"/>
      <c r="K28" s="3"/>
      <c r="L28" s="1"/>
      <c r="M28" s="1"/>
      <c r="N28" s="1"/>
      <c r="O28" s="1"/>
    </row>
    <row r="29" spans="1:15" ht="13.5" thickBot="1">
      <c r="A29" s="23">
        <f t="shared" si="0"/>
        <v>19</v>
      </c>
      <c r="B29" s="34">
        <f t="shared" si="7"/>
        <v>49.99999423905068</v>
      </c>
      <c r="C29" s="47">
        <f t="shared" si="1"/>
        <v>0.7500000576094932</v>
      </c>
      <c r="D29" s="17">
        <f t="shared" si="2"/>
        <v>37.49999855976234</v>
      </c>
      <c r="E29" s="36">
        <f t="shared" si="3"/>
        <v>0.7499999711952534</v>
      </c>
      <c r="F29" s="17">
        <f t="shared" si="4"/>
        <v>37.49999423905084</v>
      </c>
      <c r="G29" s="17">
        <f t="shared" si="5"/>
        <v>4.320711497030061E-06</v>
      </c>
      <c r="H29" s="17">
        <f t="shared" si="6"/>
        <v>8.641423989716234E-08</v>
      </c>
      <c r="I29" s="26"/>
      <c r="J29" s="3"/>
      <c r="K29" s="3"/>
      <c r="L29" s="1"/>
      <c r="M29" s="1"/>
      <c r="N29" s="1"/>
      <c r="O29" s="1"/>
    </row>
    <row r="30" spans="1:15" ht="13.5" thickBot="1">
      <c r="A30" s="23">
        <f t="shared" si="0"/>
        <v>20</v>
      </c>
      <c r="B30" s="34">
        <f t="shared" si="7"/>
        <v>49.999998559762176</v>
      </c>
      <c r="C30" s="47">
        <f t="shared" si="1"/>
        <v>0.7500000144023782</v>
      </c>
      <c r="D30" s="17">
        <f t="shared" si="2"/>
        <v>37.49999963994052</v>
      </c>
      <c r="E30" s="36">
        <f t="shared" si="3"/>
        <v>0.7499999927988109</v>
      </c>
      <c r="F30" s="17">
        <f t="shared" si="4"/>
        <v>37.49999855976219</v>
      </c>
      <c r="G30" s="17"/>
      <c r="H30" s="17"/>
      <c r="I30" s="26"/>
      <c r="J30" s="3"/>
      <c r="K30" s="3"/>
      <c r="L30" s="1"/>
      <c r="M30" s="1"/>
      <c r="N30" s="1"/>
      <c r="O30" s="1"/>
    </row>
  </sheetData>
  <mergeCells count="7">
    <mergeCell ref="B8:B9"/>
    <mergeCell ref="C7:H7"/>
    <mergeCell ref="J8:L8"/>
    <mergeCell ref="G8:G9"/>
    <mergeCell ref="E8:E9"/>
    <mergeCell ref="C8:C9"/>
    <mergeCell ref="H8:H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5"/>
  <sheetViews>
    <sheetView workbookViewId="0" topLeftCell="B1">
      <selection activeCell="G14" sqref="G14"/>
    </sheetView>
  </sheetViews>
  <sheetFormatPr defaultColWidth="9.140625" defaultRowHeight="12.75"/>
  <sheetData>
    <row r="1" ht="13.5" thickBot="1"/>
    <row r="2" spans="2:10" ht="13.5" thickBot="1">
      <c r="B2" s="3"/>
      <c r="C2" s="109" t="s">
        <v>1</v>
      </c>
      <c r="D2" s="110"/>
      <c r="E2" s="111"/>
      <c r="F2" s="109" t="s">
        <v>4</v>
      </c>
      <c r="G2" s="111"/>
      <c r="H2" s="15"/>
      <c r="I2" s="15"/>
      <c r="J2" s="15"/>
    </row>
    <row r="3" spans="2:13" ht="13.5" thickBot="1">
      <c r="B3" s="62" t="s">
        <v>21</v>
      </c>
      <c r="C3" s="63" t="s">
        <v>2</v>
      </c>
      <c r="D3" s="64" t="s">
        <v>19</v>
      </c>
      <c r="E3" s="65" t="s">
        <v>26</v>
      </c>
      <c r="F3" s="66" t="s">
        <v>9</v>
      </c>
      <c r="G3" s="67" t="s">
        <v>12</v>
      </c>
      <c r="H3" s="15"/>
      <c r="I3" s="87"/>
      <c r="J3" s="88"/>
      <c r="K3" s="89" t="s">
        <v>24</v>
      </c>
      <c r="L3" s="90"/>
      <c r="M3" s="91"/>
    </row>
    <row r="4" spans="2:13" ht="13.5" thickBot="1">
      <c r="B4" s="57">
        <v>0</v>
      </c>
      <c r="C4" s="54">
        <v>1</v>
      </c>
      <c r="D4" s="50">
        <f>C5-C4</f>
        <v>0.7349999999999999</v>
      </c>
      <c r="E4" s="59">
        <f>D4/C4</f>
        <v>0.7349999999999999</v>
      </c>
      <c r="F4" s="60">
        <v>0.75</v>
      </c>
      <c r="G4" s="61">
        <v>50</v>
      </c>
      <c r="H4" s="15"/>
      <c r="I4" s="92"/>
      <c r="J4" s="93"/>
      <c r="K4" s="94" t="s">
        <v>31</v>
      </c>
      <c r="L4" s="95"/>
      <c r="M4" s="96"/>
    </row>
    <row r="5" spans="2:10" ht="12.75">
      <c r="B5" s="22">
        <v>1</v>
      </c>
      <c r="C5" s="55">
        <f>C4+($F$4*C4)*(($G$4-C4)/$G$4)</f>
        <v>1.7349999999999999</v>
      </c>
      <c r="D5" s="49">
        <f aca="true" t="shared" si="0" ref="D5:D23">C6-C5</f>
        <v>1.256096625</v>
      </c>
      <c r="E5" s="51">
        <f aca="true" t="shared" si="1" ref="E5:E23">D5/C5</f>
        <v>0.7239750000000001</v>
      </c>
      <c r="F5" s="20"/>
      <c r="G5" s="20"/>
      <c r="H5" s="15"/>
      <c r="I5" s="15"/>
      <c r="J5" s="15"/>
    </row>
    <row r="6" spans="2:10" ht="12.75">
      <c r="B6" s="22">
        <v>2</v>
      </c>
      <c r="C6" s="55">
        <f>C5+$F$4*C5*(($G$4-C5)/$G$4)</f>
        <v>2.991096625</v>
      </c>
      <c r="D6" s="49">
        <f t="shared" si="0"/>
        <v>2.1091225834487046</v>
      </c>
      <c r="E6" s="51">
        <f t="shared" si="1"/>
        <v>0.7051335506250002</v>
      </c>
      <c r="F6" s="20"/>
      <c r="G6" s="20"/>
      <c r="H6" s="15"/>
      <c r="I6" s="15"/>
      <c r="J6" s="15"/>
    </row>
    <row r="7" spans="2:10" ht="12.75">
      <c r="B7" s="22">
        <v>3</v>
      </c>
      <c r="C7" s="55">
        <f>C6+$F$4*C6*(($G$4-C6)/$G$4)</f>
        <v>5.100219208448705</v>
      </c>
      <c r="D7" s="49">
        <f t="shared" si="0"/>
        <v>3.434980866723091</v>
      </c>
      <c r="E7" s="51">
        <f t="shared" si="1"/>
        <v>0.6734967118732693</v>
      </c>
      <c r="F7" s="20"/>
      <c r="G7" s="20"/>
      <c r="H7" s="15"/>
      <c r="I7" s="15"/>
      <c r="J7" s="15"/>
    </row>
    <row r="8" spans="2:10" ht="12.75">
      <c r="B8" s="22">
        <v>4</v>
      </c>
      <c r="C8" s="55">
        <f aca="true" t="shared" si="2" ref="C8:C24">C7+$F$4*C7*(($G$4-C7)/$G$4)</f>
        <v>8.535200075171796</v>
      </c>
      <c r="D8" s="49">
        <f t="shared" si="0"/>
        <v>5.308655451530658</v>
      </c>
      <c r="E8" s="51">
        <f t="shared" si="1"/>
        <v>0.6219719988724232</v>
      </c>
      <c r="F8" s="20"/>
      <c r="G8" s="20"/>
      <c r="H8" s="15"/>
      <c r="I8" s="15"/>
      <c r="J8" s="15"/>
    </row>
    <row r="9" spans="2:10" ht="12.75">
      <c r="B9" s="22">
        <v>5</v>
      </c>
      <c r="C9" s="55">
        <f t="shared" si="2"/>
        <v>13.843855526702454</v>
      </c>
      <c r="D9" s="49">
        <f t="shared" si="0"/>
        <v>7.508106607363688</v>
      </c>
      <c r="E9" s="51">
        <f t="shared" si="1"/>
        <v>0.5423421670994631</v>
      </c>
      <c r="F9" s="20"/>
      <c r="G9" s="20"/>
      <c r="H9" s="15"/>
      <c r="I9" s="15"/>
      <c r="J9" s="15"/>
    </row>
    <row r="10" spans="2:10" ht="12.75">
      <c r="B10" s="22">
        <v>6</v>
      </c>
      <c r="C10" s="55">
        <f t="shared" si="2"/>
        <v>21.35196213406614</v>
      </c>
      <c r="D10" s="49">
        <f t="shared" si="0"/>
        <v>9.17537729593069</v>
      </c>
      <c r="E10" s="51">
        <f t="shared" si="1"/>
        <v>0.4297205679890079</v>
      </c>
      <c r="F10" s="20"/>
      <c r="G10" s="20"/>
      <c r="H10" s="15"/>
      <c r="I10" s="15"/>
      <c r="J10" s="15"/>
    </row>
    <row r="11" spans="2:10" ht="12.75">
      <c r="B11" s="22">
        <v>7</v>
      </c>
      <c r="C11" s="55">
        <f t="shared" si="2"/>
        <v>30.527339429996832</v>
      </c>
      <c r="D11" s="49">
        <f t="shared" si="0"/>
        <v>8.916727782384033</v>
      </c>
      <c r="E11" s="51">
        <f t="shared" si="1"/>
        <v>0.29208990855004746</v>
      </c>
      <c r="F11" s="20"/>
      <c r="G11" s="20"/>
      <c r="H11" s="15"/>
      <c r="I11" s="15"/>
      <c r="J11" s="15"/>
    </row>
    <row r="12" spans="2:10" ht="12.75">
      <c r="B12" s="22">
        <v>8</v>
      </c>
      <c r="C12" s="55">
        <f t="shared" si="2"/>
        <v>39.444067212380865</v>
      </c>
      <c r="D12" s="49">
        <f t="shared" si="0"/>
        <v>6.2455338354633625</v>
      </c>
      <c r="E12" s="51">
        <f t="shared" si="1"/>
        <v>0.15833899181428707</v>
      </c>
      <c r="F12" s="20"/>
      <c r="G12" s="20"/>
      <c r="H12" s="15"/>
      <c r="I12" s="15"/>
      <c r="J12" s="15"/>
    </row>
    <row r="13" spans="2:10" ht="12.75">
      <c r="B13" s="22">
        <v>9</v>
      </c>
      <c r="C13" s="55">
        <f t="shared" si="2"/>
        <v>45.68960104784423</v>
      </c>
      <c r="D13" s="49">
        <f t="shared" si="0"/>
        <v>2.9541061272156455</v>
      </c>
      <c r="E13" s="51">
        <f t="shared" si="1"/>
        <v>0.06465598428233658</v>
      </c>
      <c r="F13" s="20"/>
      <c r="G13" s="20"/>
      <c r="H13" s="15"/>
      <c r="I13" s="15"/>
      <c r="J13" s="15"/>
    </row>
    <row r="14" spans="2:10" ht="12.75">
      <c r="B14" s="22">
        <v>10</v>
      </c>
      <c r="C14" s="55">
        <f t="shared" si="2"/>
        <v>48.64370717505987</v>
      </c>
      <c r="D14" s="49">
        <f t="shared" si="0"/>
        <v>0.9896266653003352</v>
      </c>
      <c r="E14" s="51">
        <f t="shared" si="1"/>
        <v>0.020344392374101926</v>
      </c>
      <c r="F14" s="20"/>
      <c r="G14" s="20"/>
      <c r="H14" s="15"/>
      <c r="I14" s="15"/>
      <c r="J14" s="15"/>
    </row>
    <row r="15" spans="2:10" ht="12.75">
      <c r="B15" s="22">
        <v>11</v>
      </c>
      <c r="C15" s="55">
        <f t="shared" si="2"/>
        <v>49.63333384036021</v>
      </c>
      <c r="D15" s="49">
        <f t="shared" si="0"/>
        <v>0.27298295864046906</v>
      </c>
      <c r="E15" s="51">
        <f t="shared" si="1"/>
        <v>0.005499992394596879</v>
      </c>
      <c r="F15" s="20"/>
      <c r="G15" s="20"/>
      <c r="H15" s="15"/>
      <c r="I15" s="15"/>
      <c r="J15" s="15"/>
    </row>
    <row r="16" spans="2:10" ht="12.75">
      <c r="B16" s="22">
        <v>12</v>
      </c>
      <c r="C16" s="55">
        <f t="shared" si="2"/>
        <v>49.90631679900068</v>
      </c>
      <c r="D16" s="49">
        <f t="shared" si="0"/>
        <v>0.07013075261725277</v>
      </c>
      <c r="E16" s="51">
        <f t="shared" si="1"/>
        <v>0.0014052480149898993</v>
      </c>
      <c r="F16" s="20"/>
      <c r="G16" s="20"/>
      <c r="H16" s="15"/>
      <c r="I16" s="15"/>
      <c r="J16" s="15"/>
    </row>
    <row r="17" spans="2:10" ht="12.75">
      <c r="B17" s="22">
        <v>13</v>
      </c>
      <c r="C17" s="55">
        <f t="shared" si="2"/>
        <v>49.97644755161793</v>
      </c>
      <c r="D17" s="49">
        <f t="shared" si="0"/>
        <v>0.01765601551917939</v>
      </c>
      <c r="E17" s="51">
        <f t="shared" si="1"/>
        <v>0.00035328672573102483</v>
      </c>
      <c r="F17" s="20"/>
      <c r="G17" s="20"/>
      <c r="H17" s="15"/>
      <c r="I17" s="15"/>
      <c r="J17" s="15"/>
    </row>
    <row r="18" spans="2:10" ht="12.75">
      <c r="B18" s="22">
        <v>14</v>
      </c>
      <c r="C18" s="55">
        <f t="shared" si="2"/>
        <v>49.99410356713711</v>
      </c>
      <c r="D18" s="49">
        <f t="shared" si="0"/>
        <v>0.0044218031283591586</v>
      </c>
      <c r="E18" s="51">
        <f t="shared" si="1"/>
        <v>8.844649294333514E-05</v>
      </c>
      <c r="F18" s="20"/>
      <c r="G18" s="20"/>
      <c r="H18" s="15"/>
      <c r="I18" s="15"/>
      <c r="J18" s="15"/>
    </row>
    <row r="19" spans="2:10" ht="12.75">
      <c r="B19" s="22">
        <v>15</v>
      </c>
      <c r="C19" s="55">
        <f t="shared" si="2"/>
        <v>49.99852537026547</v>
      </c>
      <c r="D19" s="49">
        <f t="shared" si="0"/>
        <v>0.0011059396829082857</v>
      </c>
      <c r="E19" s="51">
        <f t="shared" si="1"/>
        <v>2.2119446018021906E-05</v>
      </c>
      <c r="F19" s="20"/>
      <c r="G19" s="20"/>
      <c r="H19" s="15"/>
      <c r="I19" s="15"/>
      <c r="J19" s="15"/>
    </row>
    <row r="20" spans="2:10" ht="12.75">
      <c r="B20" s="22">
        <v>16</v>
      </c>
      <c r="C20" s="55">
        <f t="shared" si="2"/>
        <v>49.99963130994838</v>
      </c>
      <c r="D20" s="49">
        <f t="shared" si="0"/>
        <v>0.0002765154997348418</v>
      </c>
      <c r="E20" s="51">
        <f t="shared" si="1"/>
        <v>5.530350774403086E-06</v>
      </c>
      <c r="F20" s="20"/>
      <c r="G20" s="20"/>
      <c r="H20" s="15"/>
      <c r="I20" s="15"/>
      <c r="J20" s="15"/>
    </row>
    <row r="21" spans="2:10" ht="12.75">
      <c r="B21" s="22">
        <v>17</v>
      </c>
      <c r="C21" s="55">
        <f t="shared" si="2"/>
        <v>49.99990782544811</v>
      </c>
      <c r="D21" s="49">
        <f t="shared" si="0"/>
        <v>6.913078647130533E-05</v>
      </c>
      <c r="E21" s="51">
        <f t="shared" si="1"/>
        <v>1.3826182782705111E-06</v>
      </c>
      <c r="F21" s="20"/>
      <c r="G21" s="20"/>
      <c r="H21" s="15"/>
      <c r="I21" s="15"/>
      <c r="J21" s="15"/>
    </row>
    <row r="22" spans="2:10" ht="12.75">
      <c r="B22" s="22">
        <v>18</v>
      </c>
      <c r="C22" s="55">
        <f t="shared" si="2"/>
        <v>49.99997695623458</v>
      </c>
      <c r="D22" s="49">
        <f t="shared" si="0"/>
        <v>1.728281609558735E-05</v>
      </c>
      <c r="E22" s="51">
        <f t="shared" si="1"/>
        <v>3.4565648121628434E-07</v>
      </c>
      <c r="F22" s="20"/>
      <c r="G22" s="20"/>
      <c r="H22" s="15"/>
      <c r="I22" s="15"/>
      <c r="J22" s="15"/>
    </row>
    <row r="23" spans="2:10" ht="12.75">
      <c r="B23" s="22">
        <v>19</v>
      </c>
      <c r="C23" s="55">
        <f t="shared" si="2"/>
        <v>49.99999423905068</v>
      </c>
      <c r="D23" s="49">
        <f t="shared" si="0"/>
        <v>4.3207114899246335E-06</v>
      </c>
      <c r="E23" s="51">
        <f t="shared" si="1"/>
        <v>8.641423975505379E-08</v>
      </c>
      <c r="F23" s="20"/>
      <c r="G23" s="20"/>
      <c r="H23" s="15"/>
      <c r="I23" s="15"/>
      <c r="J23" s="15"/>
    </row>
    <row r="24" spans="2:10" ht="13.5" thickBot="1">
      <c r="B24" s="58">
        <v>20</v>
      </c>
      <c r="C24" s="56">
        <f t="shared" si="2"/>
        <v>49.99999855976217</v>
      </c>
      <c r="D24" s="52"/>
      <c r="E24" s="53"/>
      <c r="F24" s="20"/>
      <c r="G24" s="20"/>
      <c r="H24" s="15"/>
      <c r="I24" s="15"/>
      <c r="J24" s="15"/>
    </row>
    <row r="25" spans="2:10" ht="12.75">
      <c r="B25" s="3"/>
      <c r="C25" s="3"/>
      <c r="D25" s="8"/>
      <c r="E25" s="8"/>
      <c r="F25" s="3"/>
      <c r="G25" s="3"/>
      <c r="H25" s="15"/>
      <c r="I25" s="15"/>
      <c r="J25" s="15"/>
    </row>
  </sheetData>
  <mergeCells count="2">
    <mergeCell ref="C2:E2"/>
    <mergeCell ref="F2:G2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64716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4">
      <selection activeCell="I25" sqref="I25"/>
    </sheetView>
  </sheetViews>
  <sheetFormatPr defaultColWidth="9.140625" defaultRowHeight="12.75"/>
  <cols>
    <col min="2" max="2" width="8.421875" style="0" bestFit="1" customWidth="1"/>
    <col min="3" max="3" width="13.140625" style="0" customWidth="1"/>
  </cols>
  <sheetData>
    <row r="1" spans="6:8" ht="12.75">
      <c r="F1" s="3"/>
      <c r="G1" s="1"/>
      <c r="H1" s="1"/>
    </row>
    <row r="2" spans="6:8" ht="12.75">
      <c r="F2" s="3"/>
      <c r="G2" s="1"/>
      <c r="H2" s="1"/>
    </row>
    <row r="3" spans="1:8" ht="13.5" thickBot="1">
      <c r="A3" s="1"/>
      <c r="B3" s="2"/>
      <c r="C3" s="19"/>
      <c r="D3" s="19"/>
      <c r="E3" s="1"/>
      <c r="F3" s="1"/>
      <c r="G3" s="1"/>
      <c r="H3" s="1"/>
    </row>
    <row r="4" spans="1:8" ht="13.5" thickBot="1">
      <c r="A4" s="3"/>
      <c r="B4" s="112" t="s">
        <v>1</v>
      </c>
      <c r="C4" s="113"/>
      <c r="D4" s="114"/>
      <c r="E4" s="112" t="s">
        <v>4</v>
      </c>
      <c r="F4" s="114"/>
      <c r="G4" s="1"/>
      <c r="H4" s="1"/>
    </row>
    <row r="5" spans="1:8" ht="13.5" thickBot="1">
      <c r="A5" s="68" t="s">
        <v>21</v>
      </c>
      <c r="B5" s="69" t="s">
        <v>2</v>
      </c>
      <c r="C5" s="70" t="s">
        <v>27</v>
      </c>
      <c r="D5" s="71" t="s">
        <v>28</v>
      </c>
      <c r="E5" s="72" t="s">
        <v>9</v>
      </c>
      <c r="F5" s="73" t="s">
        <v>12</v>
      </c>
      <c r="G5" s="1"/>
      <c r="H5" s="1"/>
    </row>
    <row r="6" spans="1:8" ht="13.5" thickBot="1">
      <c r="A6" s="27">
        <v>0</v>
      </c>
      <c r="B6" s="48">
        <v>1</v>
      </c>
      <c r="C6" s="41">
        <f>$E$6*B6*(($F$6-B6)/$F$6)</f>
        <v>0.735</v>
      </c>
      <c r="D6" s="42">
        <f>C6/B6</f>
        <v>0.735</v>
      </c>
      <c r="E6" s="14">
        <v>0.75</v>
      </c>
      <c r="F6" s="11">
        <v>50</v>
      </c>
      <c r="G6" s="1"/>
      <c r="H6" s="1"/>
    </row>
    <row r="7" spans="1:8" ht="12.75">
      <c r="A7" s="27">
        <v>1</v>
      </c>
      <c r="B7" s="48">
        <f>$F$6/(1+(($F$6-$B$6)/$B$6)*EXP((-1)*$E$6*A7))</f>
        <v>2.070739691222748</v>
      </c>
      <c r="C7" s="41">
        <f aca="true" t="shared" si="0" ref="C7:C26">$E$6*B7*(($F$6-B7)/$F$6)</f>
        <v>1.4887353253849818</v>
      </c>
      <c r="D7" s="42">
        <f aca="true" t="shared" si="1" ref="D7:D25">C7/B7</f>
        <v>0.7189389046316588</v>
      </c>
      <c r="E7" s="3"/>
      <c r="F7" s="3"/>
      <c r="G7" s="1"/>
      <c r="H7" s="1"/>
    </row>
    <row r="8" spans="1:8" ht="13.5" thickBot="1">
      <c r="A8" s="27">
        <v>2</v>
      </c>
      <c r="B8" s="48">
        <f>$F$6/(1+(($F$6-$B$6)/$B$6)*EXP((-1)*$E$6*A8))</f>
        <v>4.189928504729755</v>
      </c>
      <c r="C8" s="41">
        <f t="shared" si="0"/>
        <v>2.8791138654261124</v>
      </c>
      <c r="D8" s="42">
        <f t="shared" si="1"/>
        <v>0.6871510724290537</v>
      </c>
      <c r="E8" s="3"/>
      <c r="F8" s="3"/>
      <c r="G8" s="1"/>
      <c r="H8" s="1"/>
    </row>
    <row r="9" spans="1:11" ht="12.75">
      <c r="A9" s="27">
        <v>3</v>
      </c>
      <c r="B9" s="48">
        <f aca="true" t="shared" si="2" ref="B9:B26">$F$6/(1+(($F$6-$B$6)/$B$6)*EXP((-1)*$E$6*A9))</f>
        <v>8.110876323631368</v>
      </c>
      <c r="C9" s="41">
        <f t="shared" si="0"/>
        <v>5.096362521664868</v>
      </c>
      <c r="D9" s="42">
        <f t="shared" si="1"/>
        <v>0.6283368551455295</v>
      </c>
      <c r="E9" s="3"/>
      <c r="F9" s="3"/>
      <c r="G9" s="74"/>
      <c r="H9" s="75"/>
      <c r="I9" s="76" t="s">
        <v>24</v>
      </c>
      <c r="J9" s="39"/>
      <c r="K9" s="4"/>
    </row>
    <row r="10" spans="1:11" ht="13.5" thickBot="1">
      <c r="A10" s="27">
        <v>4</v>
      </c>
      <c r="B10" s="48">
        <f t="shared" si="2"/>
        <v>14.53671623448454</v>
      </c>
      <c r="C10" s="41">
        <f t="shared" si="0"/>
        <v>7.732795392634508</v>
      </c>
      <c r="D10" s="42">
        <f t="shared" si="1"/>
        <v>0.5319492564827318</v>
      </c>
      <c r="E10" s="3"/>
      <c r="F10" s="3"/>
      <c r="G10" s="77"/>
      <c r="H10" s="78"/>
      <c r="I10" s="79" t="s">
        <v>25</v>
      </c>
      <c r="J10" s="80"/>
      <c r="K10" s="81"/>
    </row>
    <row r="11" spans="1:8" ht="12.75">
      <c r="A11" s="27">
        <v>5</v>
      </c>
      <c r="B11" s="48">
        <f t="shared" si="2"/>
        <v>23.23021159214093</v>
      </c>
      <c r="C11" s="41">
        <f t="shared" si="0"/>
        <v>9.328017734871114</v>
      </c>
      <c r="D11" s="42">
        <f t="shared" si="1"/>
        <v>0.40154682611788606</v>
      </c>
      <c r="E11" s="3"/>
      <c r="F11" s="3"/>
      <c r="G11" s="1"/>
      <c r="H11" s="1"/>
    </row>
    <row r="12" spans="1:8" ht="12.75">
      <c r="A12" s="27">
        <v>6</v>
      </c>
      <c r="B12" s="48">
        <f t="shared" si="2"/>
        <v>32.37627278681441</v>
      </c>
      <c r="C12" s="41">
        <f t="shared" si="0"/>
        <v>8.558858996617518</v>
      </c>
      <c r="D12" s="42">
        <f t="shared" si="1"/>
        <v>0.2643559081977839</v>
      </c>
      <c r="E12" s="3"/>
      <c r="F12" s="3"/>
      <c r="G12" s="1"/>
      <c r="H12" s="1"/>
    </row>
    <row r="13" spans="1:8" ht="12.75">
      <c r="A13" s="27">
        <v>7</v>
      </c>
      <c r="B13" s="48">
        <f t="shared" si="2"/>
        <v>39.77318461499899</v>
      </c>
      <c r="C13" s="41">
        <f t="shared" si="0"/>
        <v>6.101295244967357</v>
      </c>
      <c r="D13" s="42">
        <f t="shared" si="1"/>
        <v>0.15340223077501514</v>
      </c>
      <c r="E13" s="3"/>
      <c r="F13" s="3"/>
      <c r="G13" s="1"/>
      <c r="H13" s="1"/>
    </row>
    <row r="14" spans="1:8" ht="12.75">
      <c r="A14" s="27">
        <v>8</v>
      </c>
      <c r="B14" s="48">
        <f t="shared" si="2"/>
        <v>44.58478320735053</v>
      </c>
      <c r="C14" s="41">
        <f t="shared" si="0"/>
        <v>3.621544000816208</v>
      </c>
      <c r="D14" s="42">
        <f t="shared" si="1"/>
        <v>0.08122825188974199</v>
      </c>
      <c r="E14" s="3"/>
      <c r="F14" s="3"/>
      <c r="G14" s="1"/>
      <c r="H14" s="1"/>
    </row>
    <row r="15" spans="1:8" ht="12.75">
      <c r="A15" s="27">
        <v>9</v>
      </c>
      <c r="B15" s="48">
        <f t="shared" si="2"/>
        <v>47.28699825341759</v>
      </c>
      <c r="C15" s="41">
        <f t="shared" si="0"/>
        <v>1.9243456327824169</v>
      </c>
      <c r="D15" s="42">
        <f t="shared" si="1"/>
        <v>0.04069502619873609</v>
      </c>
      <c r="E15" s="3"/>
      <c r="F15" s="3"/>
      <c r="G15" s="1"/>
      <c r="H15" s="1"/>
    </row>
    <row r="16" spans="1:8" ht="12.75">
      <c r="A16" s="27">
        <v>10</v>
      </c>
      <c r="B16" s="48">
        <f t="shared" si="2"/>
        <v>48.68069787694235</v>
      </c>
      <c r="C16" s="41">
        <f t="shared" si="0"/>
        <v>0.9633682209146736</v>
      </c>
      <c r="D16" s="42">
        <f t="shared" si="1"/>
        <v>0.0197895318458648</v>
      </c>
      <c r="E16" s="3"/>
      <c r="F16" s="3"/>
      <c r="G16" s="1"/>
      <c r="H16" s="1"/>
    </row>
    <row r="17" spans="1:8" ht="12.75">
      <c r="A17" s="27">
        <v>11</v>
      </c>
      <c r="B17" s="48">
        <f t="shared" si="2"/>
        <v>49.36800709873774</v>
      </c>
      <c r="C17" s="41">
        <f t="shared" si="0"/>
        <v>0.46800345053800524</v>
      </c>
      <c r="D17" s="42">
        <f t="shared" si="1"/>
        <v>0.009479893518933871</v>
      </c>
      <c r="E17" s="3"/>
      <c r="F17" s="3"/>
      <c r="G17" s="1"/>
      <c r="H17" s="1"/>
    </row>
    <row r="18" spans="1:8" ht="12.75">
      <c r="A18" s="27">
        <v>12</v>
      </c>
      <c r="B18" s="48">
        <f t="shared" si="2"/>
        <v>49.69946334927778</v>
      </c>
      <c r="C18" s="41">
        <f t="shared" si="0"/>
        <v>0.22404765386525655</v>
      </c>
      <c r="D18" s="42">
        <f t="shared" si="1"/>
        <v>0.0045080497608333304</v>
      </c>
      <c r="E18" s="3"/>
      <c r="F18" s="3"/>
      <c r="G18" s="1"/>
      <c r="H18" s="1"/>
    </row>
    <row r="19" spans="1:8" ht="12.75">
      <c r="A19" s="27">
        <v>13</v>
      </c>
      <c r="B19" s="48">
        <f t="shared" si="2"/>
        <v>49.85758487391177</v>
      </c>
      <c r="C19" s="41">
        <f t="shared" si="0"/>
        <v>0.10650711354409245</v>
      </c>
      <c r="D19" s="42">
        <f t="shared" si="1"/>
        <v>0.002136226891323467</v>
      </c>
      <c r="E19" s="3"/>
      <c r="F19" s="3"/>
      <c r="G19" s="1"/>
      <c r="H19" s="1"/>
    </row>
    <row r="20" spans="1:8" ht="12.75">
      <c r="A20" s="27">
        <v>14</v>
      </c>
      <c r="B20" s="48">
        <f t="shared" si="2"/>
        <v>49.93262660507288</v>
      </c>
      <c r="C20" s="41">
        <f t="shared" si="0"/>
        <v>0.05046195858017744</v>
      </c>
      <c r="D20" s="42">
        <f t="shared" si="1"/>
        <v>0.0010106009239067503</v>
      </c>
      <c r="E20" s="3"/>
      <c r="F20" s="3"/>
      <c r="G20" s="1"/>
      <c r="H20" s="1"/>
    </row>
    <row r="21" spans="1:8" ht="12.75">
      <c r="A21" s="27">
        <v>15</v>
      </c>
      <c r="B21" s="48">
        <f t="shared" si="2"/>
        <v>49.96815241904482</v>
      </c>
      <c r="C21" s="41">
        <f t="shared" si="0"/>
        <v>0.02387047169019449</v>
      </c>
      <c r="D21" s="42">
        <f t="shared" si="1"/>
        <v>0.0004777137143276988</v>
      </c>
      <c r="E21" s="3"/>
      <c r="F21" s="3"/>
      <c r="G21" s="1"/>
      <c r="H21" s="1"/>
    </row>
    <row r="22" spans="1:8" ht="12.75">
      <c r="A22" s="27">
        <v>16</v>
      </c>
      <c r="B22" s="48">
        <f t="shared" si="2"/>
        <v>49.984951210419325</v>
      </c>
      <c r="C22" s="41">
        <f t="shared" si="0"/>
        <v>0.011283195194488444</v>
      </c>
      <c r="D22" s="42">
        <f t="shared" si="1"/>
        <v>0.0002257318437101219</v>
      </c>
      <c r="E22" s="3"/>
      <c r="F22" s="3"/>
      <c r="G22" s="1"/>
      <c r="H22" s="1"/>
    </row>
    <row r="23" spans="1:8" ht="12.75">
      <c r="A23" s="27">
        <v>17</v>
      </c>
      <c r="B23" s="48">
        <f t="shared" si="2"/>
        <v>49.992890326091846</v>
      </c>
      <c r="C23" s="41">
        <f t="shared" si="0"/>
        <v>0.005331497219169281</v>
      </c>
      <c r="D23" s="42">
        <f t="shared" si="1"/>
        <v>0.00010664510862230971</v>
      </c>
      <c r="E23" s="3"/>
      <c r="F23" s="3"/>
      <c r="G23" s="1"/>
      <c r="H23" s="1"/>
    </row>
    <row r="24" spans="1:8" ht="12.75">
      <c r="A24" s="27">
        <v>18</v>
      </c>
      <c r="B24" s="48">
        <f t="shared" si="2"/>
        <v>49.99664137586064</v>
      </c>
      <c r="C24" s="41">
        <f t="shared" si="0"/>
        <v>0.0025187988991778164</v>
      </c>
      <c r="D24" s="42">
        <f t="shared" si="1"/>
        <v>5.037936209038917E-05</v>
      </c>
      <c r="E24" s="3"/>
      <c r="F24" s="3"/>
      <c r="G24" s="1"/>
      <c r="H24" s="1"/>
    </row>
    <row r="25" spans="1:8" ht="12.75">
      <c r="A25" s="27">
        <v>19</v>
      </c>
      <c r="B25" s="48">
        <f t="shared" si="2"/>
        <v>49.99841344206184</v>
      </c>
      <c r="C25" s="41">
        <f t="shared" si="0"/>
        <v>0.0011898806961294524</v>
      </c>
      <c r="D25" s="42">
        <f t="shared" si="1"/>
        <v>2.379836907241639E-05</v>
      </c>
      <c r="E25" s="3"/>
      <c r="F25" s="3"/>
      <c r="G25" s="1"/>
      <c r="H25" s="1"/>
    </row>
    <row r="26" spans="1:8" ht="13.5" thickBot="1">
      <c r="A26" s="23">
        <v>20</v>
      </c>
      <c r="B26" s="10">
        <f t="shared" si="2"/>
        <v>49.999250550548425</v>
      </c>
      <c r="C26" s="43">
        <f t="shared" si="0"/>
        <v>0.000562078663564344</v>
      </c>
      <c r="D26" s="44"/>
      <c r="E26" s="3"/>
      <c r="F26" s="3"/>
      <c r="G26" s="1"/>
      <c r="H26" s="1"/>
    </row>
    <row r="27" spans="1:8" ht="18">
      <c r="A27" s="1"/>
      <c r="B27" s="38"/>
      <c r="C27" s="1"/>
      <c r="D27" s="1"/>
      <c r="E27" s="1"/>
      <c r="F27" s="1"/>
      <c r="G27" s="1"/>
      <c r="H27" s="1"/>
    </row>
  </sheetData>
  <mergeCells count="2">
    <mergeCell ref="B4:D4"/>
    <mergeCell ref="E4:F4"/>
  </mergeCells>
  <printOptions/>
  <pageMargins left="0.75" right="0.75" top="1" bottom="1" header="0.5" footer="0.5"/>
  <pageSetup orientation="portrait" paperSize="9"/>
  <drawing r:id="rId3"/>
  <legacyDrawing r:id="rId2"/>
  <oleObjects>
    <oleObject progId="Equation.3" shapeId="64734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Eva &amp; Raquel</cp:lastModifiedBy>
  <cp:lastPrinted>2006-04-21T15:03:31Z</cp:lastPrinted>
  <dcterms:created xsi:type="dcterms:W3CDTF">2006-04-06T14:37:25Z</dcterms:created>
  <dcterms:modified xsi:type="dcterms:W3CDTF">2006-05-03T01:00:59Z</dcterms:modified>
  <cp:category/>
  <cp:version/>
  <cp:contentType/>
  <cp:contentStatus/>
</cp:coreProperties>
</file>