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0" windowWidth="7560" windowHeight="4890" activeTab="0"/>
  </bookViews>
  <sheets>
    <sheet name="TabelasVida" sheetId="1" r:id="rId1"/>
    <sheet name="World Population" sheetId="2" r:id="rId2"/>
  </sheets>
  <definedNames/>
  <calcPr fullCalcOnLoad="1"/>
</workbook>
</file>

<file path=xl/sharedStrings.xml><?xml version="1.0" encoding="utf-8"?>
<sst xmlns="http://schemas.openxmlformats.org/spreadsheetml/2006/main" count="96" uniqueCount="52">
  <si>
    <t>Tabelas de Vida e Curvas de Sobrevivência</t>
  </si>
  <si>
    <t>sp. A</t>
  </si>
  <si>
    <t>sp. B</t>
  </si>
  <si>
    <t>sp. C</t>
  </si>
  <si>
    <t>Year</t>
  </si>
  <si>
    <t>Estimated population</t>
  </si>
  <si>
    <t>A. De 500 a 1900</t>
  </si>
  <si>
    <t>B. De 1950 a 2000</t>
  </si>
  <si>
    <t>lx</t>
  </si>
  <si>
    <t>qx</t>
  </si>
  <si>
    <t>ex</t>
  </si>
  <si>
    <t>Lx</t>
  </si>
  <si>
    <t>Tx</t>
  </si>
  <si>
    <t>dx</t>
  </si>
  <si>
    <t>Grafico</t>
  </si>
  <si>
    <t>y jn lx</t>
  </si>
  <si>
    <t>x t anos</t>
  </si>
  <si>
    <t>r = 0,0012x</t>
  </si>
  <si>
    <t>Taxa instantânea de crescimento ou produção per capita por ano</t>
  </si>
  <si>
    <t>rN= (dN/dt)</t>
  </si>
  <si>
    <t>r= (b-d)</t>
  </si>
  <si>
    <r>
      <t>(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>ornins-</t>
    </r>
    <r>
      <rPr>
        <b/>
        <sz val="10"/>
        <rFont val="Arial"/>
        <family val="2"/>
      </rPr>
      <t>d</t>
    </r>
    <r>
      <rPr>
        <sz val="10"/>
        <rFont val="Arial"/>
        <family val="2"/>
      </rPr>
      <t>eths)</t>
    </r>
  </si>
  <si>
    <t>Nt+1=r.N + Nt</t>
  </si>
  <si>
    <t>(Nt/N0)=e^rt</t>
  </si>
  <si>
    <t>Nt=N0.e^rt</t>
  </si>
  <si>
    <t>2=e^rt</t>
  </si>
  <si>
    <t>Tempo de duplicação</t>
  </si>
  <si>
    <t>ln2=rt</t>
  </si>
  <si>
    <t>t=0.693/0.0012</t>
  </si>
  <si>
    <t>sp. A (nx)</t>
  </si>
  <si>
    <t>sp. B (nx)</t>
  </si>
  <si>
    <t>sp. C (nx)</t>
  </si>
  <si>
    <t>(nx + nx+1)/2</t>
  </si>
  <si>
    <t>nx/n0</t>
  </si>
  <si>
    <t>sum Lx</t>
  </si>
  <si>
    <t>nx - nx+1</t>
  </si>
  <si>
    <t>dx/nx</t>
  </si>
  <si>
    <t>Tx/nx</t>
  </si>
  <si>
    <t>px</t>
  </si>
  <si>
    <t>1 - qx</t>
  </si>
  <si>
    <t>Taxa de sobreviventes</t>
  </si>
  <si>
    <t>Média da prob de sobrevivência</t>
  </si>
  <si>
    <t>nº mortos</t>
  </si>
  <si>
    <t>Taxa de sobrevivência</t>
  </si>
  <si>
    <t>Taxa de mortalidade</t>
  </si>
  <si>
    <t>Esperança média de vida</t>
  </si>
  <si>
    <t xml:space="preserve">Se todos os nossos pontos se ajustassem a curva teriamos </t>
  </si>
  <si>
    <t>R=1 (NOTA-esta R não é igual a r pois é so um dado estatístico)</t>
  </si>
  <si>
    <t>ln lx</t>
  </si>
  <si>
    <r>
      <t>Idade (</t>
    </r>
    <r>
      <rPr>
        <b/>
        <i/>
        <sz val="10"/>
        <color indexed="47"/>
        <rFont val="Arial"/>
        <family val="2"/>
      </rPr>
      <t>x</t>
    </r>
    <r>
      <rPr>
        <b/>
        <sz val="10"/>
        <color indexed="47"/>
        <rFont val="Arial"/>
        <family val="2"/>
      </rPr>
      <t>)</t>
    </r>
  </si>
  <si>
    <r>
      <t>Idade (</t>
    </r>
    <r>
      <rPr>
        <b/>
        <i/>
        <sz val="10"/>
        <color indexed="50"/>
        <rFont val="Arial"/>
        <family val="2"/>
      </rPr>
      <t>x</t>
    </r>
    <r>
      <rPr>
        <b/>
        <sz val="10"/>
        <color indexed="50"/>
        <rFont val="Arial"/>
        <family val="2"/>
      </rPr>
      <t>)</t>
    </r>
  </si>
  <si>
    <r>
      <t>Idade (</t>
    </r>
    <r>
      <rPr>
        <b/>
        <i/>
        <sz val="10"/>
        <color indexed="15"/>
        <rFont val="Arial"/>
        <family val="2"/>
      </rPr>
      <t>x</t>
    </r>
    <r>
      <rPr>
        <b/>
        <sz val="10"/>
        <color indexed="15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</si>
</sst>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"/>
    <numFmt numFmtId="184" formatCode="0.00000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00"/>
  </numFmts>
  <fonts count="3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b/>
      <i/>
      <sz val="10"/>
      <color indexed="21"/>
      <name val="Arial"/>
      <family val="2"/>
    </font>
    <font>
      <sz val="9"/>
      <color indexed="21"/>
      <name val="Geneva"/>
      <family val="0"/>
    </font>
    <font>
      <b/>
      <sz val="8.2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10"/>
      <color indexed="47"/>
      <name val="Arial"/>
      <family val="2"/>
    </font>
    <font>
      <b/>
      <i/>
      <sz val="10"/>
      <color indexed="47"/>
      <name val="Arial"/>
      <family val="2"/>
    </font>
    <font>
      <b/>
      <sz val="9"/>
      <color indexed="47"/>
      <name val="Geneva"/>
      <family val="0"/>
    </font>
    <font>
      <b/>
      <sz val="9"/>
      <color indexed="50"/>
      <name val="Geneva"/>
      <family val="0"/>
    </font>
    <font>
      <b/>
      <sz val="10"/>
      <color indexed="50"/>
      <name val="Arial"/>
      <family val="2"/>
    </font>
    <font>
      <b/>
      <i/>
      <sz val="10"/>
      <color indexed="50"/>
      <name val="Arial"/>
      <family val="2"/>
    </font>
    <font>
      <b/>
      <sz val="10"/>
      <color indexed="15"/>
      <name val="Arial"/>
      <family val="2"/>
    </font>
    <font>
      <b/>
      <i/>
      <sz val="10"/>
      <color indexed="15"/>
      <name val="Arial"/>
      <family val="2"/>
    </font>
    <font>
      <b/>
      <sz val="9"/>
      <color indexed="15"/>
      <name val="Geneva"/>
      <family val="0"/>
    </font>
  </fonts>
  <fills count="1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>
        <color indexed="49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>
        <color indexed="63"/>
      </right>
      <top style="thick">
        <color indexed="49"/>
      </top>
      <bottom>
        <color indexed="63"/>
      </bottom>
    </border>
    <border>
      <left>
        <color indexed="63"/>
      </left>
      <right style="thick">
        <color indexed="49"/>
      </right>
      <top style="thick">
        <color indexed="49"/>
      </top>
      <bottom>
        <color indexed="63"/>
      </bottom>
    </border>
    <border>
      <left style="thick">
        <color indexed="49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 style="thick">
        <color indexed="49"/>
      </right>
      <top>
        <color indexed="63"/>
      </top>
      <bottom style="thick">
        <color indexed="49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21" applyFont="1" applyAlignment="1">
      <alignment vertical="center"/>
      <protection/>
    </xf>
    <xf numFmtId="0" fontId="7" fillId="0" borderId="0" xfId="21" applyFont="1" applyAlignment="1">
      <alignment horizontal="center" wrapText="1" shrinkToFit="1"/>
      <protection/>
    </xf>
    <xf numFmtId="0" fontId="6" fillId="0" borderId="0" xfId="21" applyFont="1" applyAlignment="1">
      <alignment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3" borderId="2" xfId="21" applyFont="1" applyFill="1" applyBorder="1" applyAlignment="1">
      <alignment horizontal="center" vertical="center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7" fillId="4" borderId="1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6" fillId="0" borderId="0" xfId="21" applyFont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 wrapText="1" shrinkToFit="1"/>
      <protection/>
    </xf>
    <xf numFmtId="0" fontId="7" fillId="4" borderId="13" xfId="21" applyFont="1" applyFill="1" applyBorder="1" applyAlignment="1">
      <alignment horizontal="center" vertical="center" wrapText="1" shrinkToFit="1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6" fillId="3" borderId="15" xfId="21" applyNumberFormat="1" applyFont="1" applyFill="1" applyBorder="1" applyAlignment="1">
      <alignment horizontal="center" vertical="center"/>
      <protection/>
    </xf>
    <xf numFmtId="0" fontId="6" fillId="3" borderId="5" xfId="21" applyFont="1" applyFill="1" applyBorder="1" applyAlignment="1">
      <alignment horizontal="center" vertical="center"/>
      <protection/>
    </xf>
    <xf numFmtId="0" fontId="6" fillId="3" borderId="17" xfId="21" applyNumberFormat="1" applyFont="1" applyFill="1" applyBorder="1" applyAlignment="1">
      <alignment horizontal="center" vertical="center"/>
      <protection/>
    </xf>
    <xf numFmtId="0" fontId="6" fillId="3" borderId="7" xfId="21" applyFont="1" applyFill="1" applyBorder="1" applyAlignment="1">
      <alignment horizontal="center" vertical="center"/>
      <protection/>
    </xf>
    <xf numFmtId="0" fontId="6" fillId="3" borderId="19" xfId="21" applyNumberFormat="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7" fillId="6" borderId="11" xfId="21" applyFont="1" applyFill="1" applyBorder="1" applyAlignment="1">
      <alignment horizontal="center" vertical="center" wrapText="1" shrinkToFit="1"/>
      <protection/>
    </xf>
    <xf numFmtId="0" fontId="7" fillId="6" borderId="13" xfId="21" applyFont="1" applyFill="1" applyBorder="1" applyAlignment="1">
      <alignment horizontal="center" vertical="center" wrapText="1" shrinkToFit="1"/>
      <protection/>
    </xf>
    <xf numFmtId="0" fontId="6" fillId="7" borderId="3" xfId="21" applyFont="1" applyFill="1" applyBorder="1" applyAlignment="1">
      <alignment horizontal="center" vertical="center"/>
      <protection/>
    </xf>
    <xf numFmtId="3" fontId="6" fillId="7" borderId="15" xfId="21" applyNumberFormat="1" applyFont="1" applyFill="1" applyBorder="1" applyAlignment="1">
      <alignment horizontal="center" vertical="center"/>
      <protection/>
    </xf>
    <xf numFmtId="0" fontId="6" fillId="7" borderId="5" xfId="21" applyFont="1" applyFill="1" applyBorder="1" applyAlignment="1">
      <alignment horizontal="center" vertical="center"/>
      <protection/>
    </xf>
    <xf numFmtId="3" fontId="6" fillId="7" borderId="17" xfId="21" applyNumberFormat="1" applyFont="1" applyFill="1" applyBorder="1" applyAlignment="1">
      <alignment horizontal="center" vertical="center"/>
      <protection/>
    </xf>
    <xf numFmtId="0" fontId="6" fillId="7" borderId="7" xfId="21" applyFont="1" applyFill="1" applyBorder="1" applyAlignment="1">
      <alignment horizontal="center" vertical="center"/>
      <protection/>
    </xf>
    <xf numFmtId="3" fontId="6" fillId="7" borderId="19" xfId="21" applyNumberFormat="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center"/>
      <protection/>
    </xf>
    <xf numFmtId="0" fontId="6" fillId="3" borderId="1" xfId="21" applyFont="1" applyFill="1" applyBorder="1" applyAlignment="1">
      <alignment horizontal="center"/>
      <protection/>
    </xf>
    <xf numFmtId="0" fontId="6" fillId="0" borderId="1" xfId="21" applyFont="1" applyBorder="1" applyAlignment="1">
      <alignment horizontal="center" vertical="center"/>
      <protection/>
    </xf>
    <xf numFmtId="0" fontId="0" fillId="5" borderId="21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6" fillId="3" borderId="30" xfId="21" applyFont="1" applyFill="1" applyBorder="1" applyAlignment="1">
      <alignment horizontal="center" vertical="center"/>
      <protection/>
    </xf>
    <xf numFmtId="0" fontId="6" fillId="3" borderId="20" xfId="21" applyFont="1" applyFill="1" applyBorder="1" applyAlignment="1">
      <alignment horizontal="center" vertical="center"/>
      <protection/>
    </xf>
    <xf numFmtId="0" fontId="6" fillId="7" borderId="30" xfId="21" applyFont="1" applyFill="1" applyBorder="1" applyAlignment="1">
      <alignment horizontal="center" vertical="center"/>
      <protection/>
    </xf>
    <xf numFmtId="0" fontId="6" fillId="7" borderId="20" xfId="21" applyFont="1" applyFill="1" applyBorder="1" applyAlignment="1">
      <alignment horizontal="center" vertical="center"/>
      <protection/>
    </xf>
    <xf numFmtId="0" fontId="0" fillId="8" borderId="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2" fillId="11" borderId="11" xfId="0" applyFont="1" applyFill="1" applyBorder="1" applyAlignment="1">
      <alignment horizontal="center" vertical="center" wrapText="1"/>
    </xf>
    <xf numFmtId="0" fontId="23" fillId="11" borderId="31" xfId="0" applyFont="1" applyFill="1" applyBorder="1" applyAlignment="1">
      <alignment horizontal="center" vertical="center" wrapText="1"/>
    </xf>
    <xf numFmtId="0" fontId="24" fillId="11" borderId="11" xfId="0" applyFont="1" applyFill="1" applyBorder="1" applyAlignment="1">
      <alignment horizontal="center" vertical="center"/>
    </xf>
    <xf numFmtId="0" fontId="24" fillId="11" borderId="21" xfId="0" applyFont="1" applyFill="1" applyBorder="1" applyAlignment="1">
      <alignment horizontal="center" vertical="center"/>
    </xf>
    <xf numFmtId="0" fontId="24" fillId="11" borderId="12" xfId="0" applyFont="1" applyFill="1" applyBorder="1" applyAlignment="1">
      <alignment horizontal="center" vertical="center"/>
    </xf>
    <xf numFmtId="0" fontId="24" fillId="11" borderId="13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26" fillId="12" borderId="11" xfId="0" applyFont="1" applyFill="1" applyBorder="1" applyAlignment="1">
      <alignment horizontal="center" vertical="center" wrapText="1"/>
    </xf>
    <xf numFmtId="0" fontId="27" fillId="12" borderId="31" xfId="0" applyFont="1" applyFill="1" applyBorder="1" applyAlignment="1">
      <alignment horizontal="center" vertical="center" wrapText="1"/>
    </xf>
    <xf numFmtId="0" fontId="25" fillId="12" borderId="11" xfId="0" applyFont="1" applyFill="1" applyBorder="1" applyAlignment="1">
      <alignment horizontal="center" vertical="center"/>
    </xf>
    <xf numFmtId="0" fontId="25" fillId="12" borderId="12" xfId="0" applyFont="1" applyFill="1" applyBorder="1" applyAlignment="1">
      <alignment horizontal="center" vertical="center"/>
    </xf>
    <xf numFmtId="0" fontId="25" fillId="12" borderId="13" xfId="0" applyFont="1" applyFill="1" applyBorder="1" applyAlignment="1">
      <alignment horizontal="center" vertical="center"/>
    </xf>
    <xf numFmtId="0" fontId="6" fillId="13" borderId="3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6" fillId="13" borderId="5" xfId="0" applyFont="1" applyFill="1" applyBorder="1" applyAlignment="1">
      <alignment horizontal="center" vertical="center"/>
    </xf>
    <xf numFmtId="0" fontId="6" fillId="13" borderId="6" xfId="0" applyFont="1" applyFill="1" applyBorder="1" applyAlignment="1">
      <alignment horizontal="center" vertical="center"/>
    </xf>
    <xf numFmtId="0" fontId="6" fillId="13" borderId="7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horizontal="center" vertical="center" wrapText="1"/>
    </xf>
    <xf numFmtId="0" fontId="29" fillId="4" borderId="31" xfId="0" applyFont="1" applyFill="1" applyBorder="1" applyAlignment="1">
      <alignment horizontal="center" vertical="center" wrapText="1"/>
    </xf>
    <xf numFmtId="0" fontId="30" fillId="4" borderId="11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23" fillId="14" borderId="33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27" fillId="12" borderId="1" xfId="0" applyFont="1" applyFill="1" applyBorder="1" applyAlignment="1">
      <alignment horizontal="center" vertical="center" wrapText="1"/>
    </xf>
    <xf numFmtId="0" fontId="6" fillId="13" borderId="9" xfId="0" applyFont="1" applyFill="1" applyBorder="1" applyAlignment="1">
      <alignment horizontal="center" vertical="center"/>
    </xf>
    <xf numFmtId="0" fontId="6" fillId="13" borderId="32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7_Geometric_and_Expone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Taxa de sobreviventes por intervalo de tempo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TabelasVida!$J$13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TabelasVida!$H$14:$H$25</c:f>
              <c:numCache/>
            </c:numRef>
          </c:xVal>
          <c:yVal>
            <c:numRef>
              <c:f>TabelasVida!$J$14:$J$25</c:f>
              <c:numCache/>
            </c:numRef>
          </c:yVal>
          <c:smooth val="1"/>
        </c:ser>
        <c:axId val="58431019"/>
        <c:axId val="56117124"/>
      </c:scatterChart>
      <c:valAx>
        <c:axId val="584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7124"/>
        <c:crosses val="autoZero"/>
        <c:crossBetween val="midCat"/>
        <c:dispUnits/>
      </c:valAx>
      <c:valAx>
        <c:axId val="56117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ln 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31019"/>
        <c:crosses val="autoZero"/>
        <c:crossBetween val="midCat"/>
        <c:dispUnits/>
      </c:valAx>
      <c:spPr>
        <a:gradFill rotWithShape="1">
          <a:gsLst>
            <a:gs pos="0">
              <a:srgbClr val="008080"/>
            </a:gs>
            <a:gs pos="100000">
              <a:srgbClr val="0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Evolução da taxa de sobrevivencia ao longo do tempo</a:t>
            </a:r>
          </a:p>
        </c:rich>
      </c:tx>
      <c:layout>
        <c:manualLayout>
          <c:xMode val="factor"/>
          <c:yMode val="factor"/>
          <c:x val="-0.018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4025"/>
          <c:w val="0.785"/>
          <c:h val="0.63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TabelasVida!$J$32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xVal>
            <c:numRef>
              <c:f>TabelasVida!$H$33:$H$44</c:f>
              <c:numCache/>
            </c:numRef>
          </c:xVal>
          <c:yVal>
            <c:numRef>
              <c:f>TabelasVida!$J$33:$J$44</c:f>
              <c:numCache/>
            </c:numRef>
          </c:yVal>
          <c:smooth val="1"/>
        </c:ser>
        <c:axId val="35292069"/>
        <c:axId val="49193166"/>
      </c:scatterChart>
      <c:valAx>
        <c:axId val="352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93166"/>
        <c:crosses val="autoZero"/>
        <c:crossBetween val="midCat"/>
        <c:dispUnits/>
      </c:valAx>
      <c:valAx>
        <c:axId val="4919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ln 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292069"/>
        <c:crosses val="autoZero"/>
        <c:crossBetween val="midCat"/>
        <c:dispUnits/>
      </c:valAx>
      <c:spPr>
        <a:gradFill rotWithShape="1">
          <a:gsLst>
            <a:gs pos="0">
              <a:srgbClr val="FF8080"/>
            </a:gs>
            <a:gs pos="100000">
              <a:srgbClr val="80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Evolução da taxa de sobreviventes ao longo do tempo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TabelasVida!$J$51</c:f>
              <c:strCache>
                <c:ptCount val="1"/>
                <c:pt idx="0">
                  <c:v>lx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TabelasVida!$H$52:$H$63</c:f>
              <c:numCache/>
            </c:numRef>
          </c:xVal>
          <c:yVal>
            <c:numRef>
              <c:f>TabelasVida!$J$52:$J$63</c:f>
              <c:numCache/>
            </c:numRef>
          </c:yVal>
          <c:smooth val="1"/>
        </c:ser>
        <c:axId val="40085311"/>
        <c:axId val="25223480"/>
      </c:scatterChart>
      <c:val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crossBetween val="midCat"/>
        <c:dispUnits/>
      </c:valAx>
      <c:valAx>
        <c:axId val="25223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ln lx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crossBetween val="midCat"/>
        <c:dispUnits/>
      </c:valAx>
      <c:spPr>
        <a:gradFill rotWithShape="1">
          <a:gsLst>
            <a:gs pos="0">
              <a:srgbClr val="808000"/>
            </a:gs>
            <a:gs pos="100000">
              <a:srgbClr val="3B3B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Evolução da população mundial (500-1900)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495"/>
          <c:w val="0.704"/>
          <c:h val="0.68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33CCCC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33CCCC"/>
                </a:solidFill>
                <a:ln w="25400">
                  <a:solidFill>
                    <a:srgbClr val="008080"/>
                  </a:solidFill>
                </a:ln>
              </c:spPr>
            </c:trendlineLbl>
          </c:trendline>
          <c:xVal>
            <c:numRef>
              <c:f>'World Population'!$B$4:$B$18</c:f>
              <c:numCache/>
            </c:numRef>
          </c:xVal>
          <c:yVal>
            <c:numRef>
              <c:f>'World Population'!$C$4:$C$18</c:f>
              <c:numCache/>
            </c:numRef>
          </c:yVal>
          <c:smooth val="0"/>
        </c:ser>
        <c:axId val="25684729"/>
        <c:axId val="29835970"/>
      </c:scatterChart>
      <c:valAx>
        <c:axId val="2568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t(anos)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835970"/>
        <c:crosses val="autoZero"/>
        <c:crossBetween val="midCat"/>
        <c:dispUnits/>
      </c:valAx>
      <c:valAx>
        <c:axId val="29835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nº de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84729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975"/>
          <c:y val="0.36275"/>
          <c:w val="0.20525"/>
          <c:h val="0.227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38100">
      <a:solidFill>
        <a:srgbClr val="008080"/>
      </a:solidFill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Evolução da população mundial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93"/>
          <c:w val="0.755"/>
          <c:h val="0.54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0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'World Population'!$B$22:$B$72</c:f>
              <c:numCache/>
            </c:numRef>
          </c:xVal>
          <c:yVal>
            <c:numRef>
              <c:f>'World Population'!$C$22:$C$72</c:f>
              <c:numCache/>
            </c:numRef>
          </c:yVal>
          <c:smooth val="0"/>
        </c:ser>
        <c:axId val="88275"/>
        <c:axId val="794476"/>
      </c:scatterChart>
      <c:valAx>
        <c:axId val="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t 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4476"/>
        <c:crosses val="autoZero"/>
        <c:crossBetween val="midCat"/>
        <c:dispUnits/>
      </c:valAx>
      <c:valAx>
        <c:axId val="794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nº seres humanos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275"/>
        <c:crosses val="autoZero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475"/>
          <c:y val="0.457"/>
        </c:manualLayout>
      </c:layout>
      <c:overlay val="0"/>
    </c:legend>
    <c:plotVisOnly val="1"/>
    <c:dispBlanksAs val="gap"/>
    <c:showDLblsOverMax val="0"/>
  </c:chart>
  <c:spPr>
    <a:ln w="38100">
      <a:solidFill>
        <a:srgbClr val="008080"/>
      </a:solidFill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9</xdr:row>
      <xdr:rowOff>142875</xdr:rowOff>
    </xdr:from>
    <xdr:to>
      <xdr:col>25</xdr:col>
      <xdr:colOff>390525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9554825" y="1552575"/>
        <a:ext cx="49434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257175</xdr:colOff>
      <xdr:row>29</xdr:row>
      <xdr:rowOff>0</xdr:rowOff>
    </xdr:from>
    <xdr:to>
      <xdr:col>25</xdr:col>
      <xdr:colOff>285750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19564350" y="4848225"/>
        <a:ext cx="4829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266700</xdr:colOff>
      <xdr:row>48</xdr:row>
      <xdr:rowOff>9525</xdr:rowOff>
    </xdr:from>
    <xdr:to>
      <xdr:col>25</xdr:col>
      <xdr:colOff>428625</xdr:colOff>
      <xdr:row>62</xdr:row>
      <xdr:rowOff>9525</xdr:rowOff>
    </xdr:to>
    <xdr:graphicFrame>
      <xdr:nvGraphicFramePr>
        <xdr:cNvPr id="3" name="Chart 3"/>
        <xdr:cNvGraphicFramePr/>
      </xdr:nvGraphicFramePr>
      <xdr:xfrm>
        <a:off x="19573875" y="8086725"/>
        <a:ext cx="496252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2</xdr:row>
      <xdr:rowOff>0</xdr:rowOff>
    </xdr:from>
    <xdr:to>
      <xdr:col>11</xdr:col>
      <xdr:colOff>238125</xdr:colOff>
      <xdr:row>17</xdr:row>
      <xdr:rowOff>28575</xdr:rowOff>
    </xdr:to>
    <xdr:graphicFrame>
      <xdr:nvGraphicFramePr>
        <xdr:cNvPr id="1" name="Chart 1"/>
        <xdr:cNvGraphicFramePr/>
      </xdr:nvGraphicFramePr>
      <xdr:xfrm>
        <a:off x="3057525" y="361950"/>
        <a:ext cx="51244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685800</xdr:colOff>
      <xdr:row>20</xdr:row>
      <xdr:rowOff>495300</xdr:rowOff>
    </xdr:from>
    <xdr:to>
      <xdr:col>11</xdr:col>
      <xdr:colOff>219075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3067050" y="4267200"/>
        <a:ext cx="50958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Y64"/>
  <sheetViews>
    <sheetView tabSelected="1" workbookViewId="0" topLeftCell="A1">
      <selection activeCell="F11" sqref="F11"/>
    </sheetView>
  </sheetViews>
  <sheetFormatPr defaultColWidth="9.00390625" defaultRowHeight="12"/>
  <cols>
    <col min="1" max="1" width="23.625" style="0" bestFit="1" customWidth="1"/>
    <col min="4" max="4" width="12.125" style="0" customWidth="1"/>
    <col min="10" max="10" width="19.00390625" style="0" bestFit="1" customWidth="1"/>
    <col min="11" max="11" width="19.00390625" style="0" customWidth="1"/>
    <col min="12" max="12" width="26.625" style="0" bestFit="1" customWidth="1"/>
    <col min="13" max="14" width="11.375" style="0" bestFit="1" customWidth="1"/>
    <col min="15" max="15" width="17.625" style="0" bestFit="1" customWidth="1"/>
    <col min="16" max="16" width="18.875" style="0" bestFit="1" customWidth="1"/>
    <col min="17" max="17" width="21.75390625" style="0" bestFit="1" customWidth="1"/>
  </cols>
  <sheetData>
    <row r="1" s="9" customFormat="1" ht="12"/>
    <row r="2" s="9" customFormat="1" ht="12"/>
    <row r="3" s="9" customFormat="1" ht="12.75" thickBot="1"/>
    <row r="4" spans="2:5" s="9" customFormat="1" ht="12.75" thickTop="1">
      <c r="B4" s="57" t="s">
        <v>0</v>
      </c>
      <c r="C4" s="58"/>
      <c r="D4" s="58"/>
      <c r="E4" s="59"/>
    </row>
    <row r="5" spans="2:5" s="9" customFormat="1" ht="12.75" thickBot="1">
      <c r="B5" s="60"/>
      <c r="C5" s="61"/>
      <c r="D5" s="61"/>
      <c r="E5" s="62"/>
    </row>
    <row r="6" s="9" customFormat="1" ht="12.75" thickTop="1"/>
    <row r="7" s="9" customFormat="1" ht="12"/>
    <row r="8" s="9" customFormat="1" ht="12"/>
    <row r="9" s="9" customFormat="1" ht="12"/>
    <row r="10" spans="18:21" s="9" customFormat="1" ht="12.75" thickBot="1">
      <c r="R10" s="10"/>
      <c r="S10" s="10"/>
      <c r="T10" s="10"/>
      <c r="U10" s="10"/>
    </row>
    <row r="11" spans="2:21" s="9" customFormat="1" ht="13.5" thickBot="1">
      <c r="B11" s="101" t="s">
        <v>1</v>
      </c>
      <c r="C11" s="105" t="s">
        <v>2</v>
      </c>
      <c r="D11" s="109" t="s">
        <v>3</v>
      </c>
      <c r="J11" s="23" t="s">
        <v>40</v>
      </c>
      <c r="K11" s="23"/>
      <c r="L11" s="23" t="s">
        <v>41</v>
      </c>
      <c r="M11" s="10"/>
      <c r="N11" s="23" t="s">
        <v>42</v>
      </c>
      <c r="O11" s="23" t="s">
        <v>44</v>
      </c>
      <c r="P11" s="23" t="s">
        <v>43</v>
      </c>
      <c r="Q11" s="23" t="s">
        <v>45</v>
      </c>
      <c r="R11" s="10"/>
      <c r="S11" s="10"/>
      <c r="T11" s="10"/>
      <c r="U11" s="10"/>
    </row>
    <row r="12" spans="2:17" s="9" customFormat="1" ht="13.5" thickBot="1">
      <c r="B12" s="102">
        <v>1000</v>
      </c>
      <c r="C12" s="106">
        <v>2048</v>
      </c>
      <c r="D12" s="110">
        <v>10000</v>
      </c>
      <c r="J12" s="20" t="s">
        <v>33</v>
      </c>
      <c r="K12" s="54"/>
      <c r="L12" s="21" t="s">
        <v>32</v>
      </c>
      <c r="M12" s="21" t="s">
        <v>34</v>
      </c>
      <c r="N12" s="21" t="s">
        <v>35</v>
      </c>
      <c r="O12" s="21" t="s">
        <v>36</v>
      </c>
      <c r="P12" s="21" t="s">
        <v>39</v>
      </c>
      <c r="Q12" s="22" t="s">
        <v>37</v>
      </c>
    </row>
    <row r="13" spans="2:17" s="9" customFormat="1" ht="26.25" thickBot="1">
      <c r="B13" s="103">
        <v>990</v>
      </c>
      <c r="C13" s="107">
        <v>1024</v>
      </c>
      <c r="D13" s="111">
        <v>100</v>
      </c>
      <c r="H13" s="95" t="s">
        <v>51</v>
      </c>
      <c r="I13" s="96" t="s">
        <v>29</v>
      </c>
      <c r="J13" s="97" t="s">
        <v>8</v>
      </c>
      <c r="K13" s="98" t="s">
        <v>48</v>
      </c>
      <c r="L13" s="99" t="s">
        <v>11</v>
      </c>
      <c r="M13" s="99" t="s">
        <v>12</v>
      </c>
      <c r="N13" s="99" t="s">
        <v>13</v>
      </c>
      <c r="O13" s="99" t="s">
        <v>9</v>
      </c>
      <c r="P13" s="99" t="s">
        <v>38</v>
      </c>
      <c r="Q13" s="100" t="s">
        <v>10</v>
      </c>
    </row>
    <row r="14" spans="2:17" s="9" customFormat="1" ht="13.5" thickBot="1">
      <c r="B14" s="103">
        <v>970</v>
      </c>
      <c r="C14" s="107">
        <v>512</v>
      </c>
      <c r="D14" s="111">
        <v>30</v>
      </c>
      <c r="F14" s="17" t="s">
        <v>14</v>
      </c>
      <c r="H14" s="11">
        <v>0</v>
      </c>
      <c r="I14" s="12">
        <v>1000</v>
      </c>
      <c r="J14" s="24">
        <f>I14/$I$14</f>
        <v>1</v>
      </c>
      <c r="K14" s="55">
        <f>LN(J14)</f>
        <v>0</v>
      </c>
      <c r="L14" s="25">
        <f>(I14+I15)/2</f>
        <v>995</v>
      </c>
      <c r="M14" s="25">
        <f>SUM(L14:$L$25)</f>
        <v>6641</v>
      </c>
      <c r="N14" s="25">
        <f>I14-I15</f>
        <v>10</v>
      </c>
      <c r="O14" s="25">
        <f>N14/I14</f>
        <v>0.01</v>
      </c>
      <c r="P14" s="25">
        <f>1-O14</f>
        <v>0.99</v>
      </c>
      <c r="Q14" s="26">
        <f>M14/I14</f>
        <v>6.641</v>
      </c>
    </row>
    <row r="15" spans="2:17" s="9" customFormat="1" ht="12.75">
      <c r="B15" s="103">
        <v>940</v>
      </c>
      <c r="C15" s="107">
        <v>256</v>
      </c>
      <c r="D15" s="111">
        <v>20</v>
      </c>
      <c r="F15" s="18" t="s">
        <v>15</v>
      </c>
      <c r="H15" s="13">
        <v>1</v>
      </c>
      <c r="I15" s="14">
        <v>990</v>
      </c>
      <c r="J15" s="27">
        <f>I15/I14</f>
        <v>0.99</v>
      </c>
      <c r="K15" s="55">
        <f aca="true" t="shared" si="0" ref="K15:K24">LN(J15)</f>
        <v>-0.01005033585350145</v>
      </c>
      <c r="L15" s="28">
        <f aca="true" t="shared" si="1" ref="L15:L25">(I15+I16)/2</f>
        <v>980</v>
      </c>
      <c r="M15" s="28">
        <f>SUM(I15:$I$25)</f>
        <v>6141</v>
      </c>
      <c r="N15" s="28">
        <f aca="true" t="shared" si="2" ref="N15:N25">I15-I16</f>
        <v>20</v>
      </c>
      <c r="O15" s="28">
        <f aca="true" t="shared" si="3" ref="O15:O24">N15/I15</f>
        <v>0.020202020202020204</v>
      </c>
      <c r="P15" s="28">
        <f aca="true" t="shared" si="4" ref="P15:P24">1-O15</f>
        <v>0.9797979797979798</v>
      </c>
      <c r="Q15" s="29">
        <f aca="true" t="shared" si="5" ref="Q15:Q23">M15/I15</f>
        <v>6.203030303030303</v>
      </c>
    </row>
    <row r="16" spans="2:17" s="9" customFormat="1" ht="13.5" thickBot="1">
      <c r="B16" s="103">
        <v>900</v>
      </c>
      <c r="C16" s="107">
        <v>128</v>
      </c>
      <c r="D16" s="111">
        <v>18</v>
      </c>
      <c r="F16" s="19" t="s">
        <v>16</v>
      </c>
      <c r="H16" s="13">
        <v>2</v>
      </c>
      <c r="I16" s="14">
        <v>970</v>
      </c>
      <c r="J16" s="27">
        <f>I16/I14</f>
        <v>0.97</v>
      </c>
      <c r="K16" s="55">
        <f t="shared" si="0"/>
        <v>-0.030459207484708574</v>
      </c>
      <c r="L16" s="28">
        <f t="shared" si="1"/>
        <v>955</v>
      </c>
      <c r="M16" s="28">
        <f>SUM(I16:$I$25)</f>
        <v>5151</v>
      </c>
      <c r="N16" s="28">
        <f t="shared" si="2"/>
        <v>30</v>
      </c>
      <c r="O16" s="28">
        <f t="shared" si="3"/>
        <v>0.030927835051546393</v>
      </c>
      <c r="P16" s="28">
        <f t="shared" si="4"/>
        <v>0.9690721649484536</v>
      </c>
      <c r="Q16" s="29">
        <f t="shared" si="5"/>
        <v>5.310309278350515</v>
      </c>
    </row>
    <row r="17" spans="2:17" s="9" customFormat="1" ht="12.75">
      <c r="B17" s="103">
        <v>850</v>
      </c>
      <c r="C17" s="107">
        <v>64</v>
      </c>
      <c r="D17" s="111">
        <v>17</v>
      </c>
      <c r="H17" s="13">
        <v>3</v>
      </c>
      <c r="I17" s="14">
        <v>940</v>
      </c>
      <c r="J17" s="27">
        <f>I17/I14</f>
        <v>0.94</v>
      </c>
      <c r="K17" s="55">
        <f t="shared" si="0"/>
        <v>-0.06187540371808753</v>
      </c>
      <c r="L17" s="28">
        <f t="shared" si="1"/>
        <v>920</v>
      </c>
      <c r="M17" s="28">
        <f>SUM(I17:$I$25)</f>
        <v>4181</v>
      </c>
      <c r="N17" s="28">
        <f t="shared" si="2"/>
        <v>40</v>
      </c>
      <c r="O17" s="28">
        <f t="shared" si="3"/>
        <v>0.0425531914893617</v>
      </c>
      <c r="P17" s="28">
        <f t="shared" si="4"/>
        <v>0.9574468085106383</v>
      </c>
      <c r="Q17" s="29">
        <f t="shared" si="5"/>
        <v>4.447872340425532</v>
      </c>
    </row>
    <row r="18" spans="2:17" s="9" customFormat="1" ht="12.75">
      <c r="B18" s="103">
        <v>750</v>
      </c>
      <c r="C18" s="107">
        <v>32</v>
      </c>
      <c r="D18" s="111">
        <v>16</v>
      </c>
      <c r="H18" s="13">
        <v>4</v>
      </c>
      <c r="I18" s="14">
        <v>900</v>
      </c>
      <c r="J18" s="27">
        <f>I18/I14</f>
        <v>0.9</v>
      </c>
      <c r="K18" s="55">
        <f t="shared" si="0"/>
        <v>-0.10536051565782628</v>
      </c>
      <c r="L18" s="28">
        <f t="shared" si="1"/>
        <v>875</v>
      </c>
      <c r="M18" s="28">
        <f>SUM(I18:$I$25)</f>
        <v>3241</v>
      </c>
      <c r="N18" s="28">
        <f t="shared" si="2"/>
        <v>50</v>
      </c>
      <c r="O18" s="28">
        <f t="shared" si="3"/>
        <v>0.05555555555555555</v>
      </c>
      <c r="P18" s="28">
        <f t="shared" si="4"/>
        <v>0.9444444444444444</v>
      </c>
      <c r="Q18" s="29">
        <f t="shared" si="5"/>
        <v>3.601111111111111</v>
      </c>
    </row>
    <row r="19" spans="2:17" s="9" customFormat="1" ht="12.75">
      <c r="B19" s="103">
        <v>500</v>
      </c>
      <c r="C19" s="107">
        <v>16</v>
      </c>
      <c r="D19" s="111">
        <v>15</v>
      </c>
      <c r="H19" s="13">
        <v>5</v>
      </c>
      <c r="I19" s="14">
        <v>850</v>
      </c>
      <c r="J19" s="27">
        <f>I19/I14</f>
        <v>0.85</v>
      </c>
      <c r="K19" s="55">
        <f t="shared" si="0"/>
        <v>-0.16251892949777494</v>
      </c>
      <c r="L19" s="28">
        <f t="shared" si="1"/>
        <v>800</v>
      </c>
      <c r="M19" s="28">
        <f>SUM(I19:$I$25)</f>
        <v>2341</v>
      </c>
      <c r="N19" s="28">
        <f t="shared" si="2"/>
        <v>100</v>
      </c>
      <c r="O19" s="28">
        <f t="shared" si="3"/>
        <v>0.11764705882352941</v>
      </c>
      <c r="P19" s="28">
        <f t="shared" si="4"/>
        <v>0.8823529411764706</v>
      </c>
      <c r="Q19" s="29">
        <f t="shared" si="5"/>
        <v>2.7541176470588233</v>
      </c>
    </row>
    <row r="20" spans="2:17" s="9" customFormat="1" ht="12.75">
      <c r="B20" s="103">
        <v>200</v>
      </c>
      <c r="C20" s="107">
        <v>8</v>
      </c>
      <c r="D20" s="111">
        <v>14</v>
      </c>
      <c r="H20" s="13">
        <v>6</v>
      </c>
      <c r="I20" s="14">
        <v>750</v>
      </c>
      <c r="J20" s="27">
        <f>I20/I14</f>
        <v>0.75</v>
      </c>
      <c r="K20" s="55">
        <f t="shared" si="0"/>
        <v>-0.2876820724517809</v>
      </c>
      <c r="L20" s="28">
        <f t="shared" si="1"/>
        <v>625</v>
      </c>
      <c r="M20" s="28">
        <f>SUM(I20:$I$25)</f>
        <v>1491</v>
      </c>
      <c r="N20" s="28">
        <f t="shared" si="2"/>
        <v>250</v>
      </c>
      <c r="O20" s="28">
        <f t="shared" si="3"/>
        <v>0.3333333333333333</v>
      </c>
      <c r="P20" s="28">
        <f t="shared" si="4"/>
        <v>0.6666666666666667</v>
      </c>
      <c r="Q20" s="29">
        <f t="shared" si="5"/>
        <v>1.988</v>
      </c>
    </row>
    <row r="21" spans="2:17" s="9" customFormat="1" ht="12.75">
      <c r="B21" s="103">
        <v>40</v>
      </c>
      <c r="C21" s="107">
        <v>4</v>
      </c>
      <c r="D21" s="111">
        <v>13</v>
      </c>
      <c r="H21" s="13">
        <v>7</v>
      </c>
      <c r="I21" s="14">
        <v>500</v>
      </c>
      <c r="J21" s="27">
        <f>I21/I14</f>
        <v>0.5</v>
      </c>
      <c r="K21" s="55">
        <f t="shared" si="0"/>
        <v>-0.6931471805599453</v>
      </c>
      <c r="L21" s="28">
        <f t="shared" si="1"/>
        <v>350</v>
      </c>
      <c r="M21" s="28">
        <f>SUM(I21:$I$25)</f>
        <v>741</v>
      </c>
      <c r="N21" s="28">
        <f t="shared" si="2"/>
        <v>300</v>
      </c>
      <c r="O21" s="28">
        <f t="shared" si="3"/>
        <v>0.6</v>
      </c>
      <c r="P21" s="28">
        <f t="shared" si="4"/>
        <v>0.4</v>
      </c>
      <c r="Q21" s="29">
        <f t="shared" si="5"/>
        <v>1.482</v>
      </c>
    </row>
    <row r="22" spans="2:17" s="9" customFormat="1" ht="12.75">
      <c r="B22" s="103">
        <v>1</v>
      </c>
      <c r="C22" s="107">
        <v>2</v>
      </c>
      <c r="D22" s="111">
        <v>12</v>
      </c>
      <c r="H22" s="13">
        <v>8</v>
      </c>
      <c r="I22" s="14">
        <v>200</v>
      </c>
      <c r="J22" s="27">
        <f>I22/I14</f>
        <v>0.2</v>
      </c>
      <c r="K22" s="55">
        <f t="shared" si="0"/>
        <v>-1.6094379124341003</v>
      </c>
      <c r="L22" s="28">
        <f t="shared" si="1"/>
        <v>120</v>
      </c>
      <c r="M22" s="28">
        <f>SUM(I22:$I$25)</f>
        <v>241</v>
      </c>
      <c r="N22" s="28">
        <f t="shared" si="2"/>
        <v>160</v>
      </c>
      <c r="O22" s="28">
        <f t="shared" si="3"/>
        <v>0.8</v>
      </c>
      <c r="P22" s="28">
        <f t="shared" si="4"/>
        <v>0.19999999999999996</v>
      </c>
      <c r="Q22" s="29">
        <f t="shared" si="5"/>
        <v>1.205</v>
      </c>
    </row>
    <row r="23" spans="2:17" s="9" customFormat="1" ht="13.5" thickBot="1">
      <c r="B23" s="104">
        <v>0</v>
      </c>
      <c r="C23" s="108">
        <v>0</v>
      </c>
      <c r="D23" s="112">
        <v>0</v>
      </c>
      <c r="H23" s="13">
        <v>9</v>
      </c>
      <c r="I23" s="14">
        <v>40</v>
      </c>
      <c r="J23" s="27">
        <f>I23/I14</f>
        <v>0.04</v>
      </c>
      <c r="K23" s="55">
        <f t="shared" si="0"/>
        <v>-3.2188758248682006</v>
      </c>
      <c r="L23" s="28">
        <f t="shared" si="1"/>
        <v>20.5</v>
      </c>
      <c r="M23" s="28">
        <f>SUM(I23:$I$25)</f>
        <v>41</v>
      </c>
      <c r="N23" s="28">
        <f t="shared" si="2"/>
        <v>39</v>
      </c>
      <c r="O23" s="28">
        <f t="shared" si="3"/>
        <v>0.975</v>
      </c>
      <c r="P23" s="28">
        <f t="shared" si="4"/>
        <v>0.025000000000000022</v>
      </c>
      <c r="Q23" s="29">
        <f t="shared" si="5"/>
        <v>1.025</v>
      </c>
    </row>
    <row r="24" spans="8:17" s="9" customFormat="1" ht="12.75">
      <c r="H24" s="13">
        <v>10</v>
      </c>
      <c r="I24" s="14">
        <v>1</v>
      </c>
      <c r="J24" s="27">
        <f>I24/I14</f>
        <v>0.001</v>
      </c>
      <c r="K24" s="55">
        <f t="shared" si="0"/>
        <v>-6.907755278982137</v>
      </c>
      <c r="L24" s="28">
        <f t="shared" si="1"/>
        <v>0.5</v>
      </c>
      <c r="M24" s="28">
        <f>SUM(I24:$I$25)</f>
        <v>1</v>
      </c>
      <c r="N24" s="28">
        <f t="shared" si="2"/>
        <v>1</v>
      </c>
      <c r="O24" s="28">
        <f t="shared" si="3"/>
        <v>1</v>
      </c>
      <c r="P24" s="28">
        <f t="shared" si="4"/>
        <v>0</v>
      </c>
      <c r="Q24" s="29">
        <f>M24/I24</f>
        <v>1</v>
      </c>
    </row>
    <row r="25" spans="8:17" s="9" customFormat="1" ht="13.5" thickBot="1">
      <c r="H25" s="15">
        <v>11</v>
      </c>
      <c r="I25" s="16">
        <v>0</v>
      </c>
      <c r="J25" s="30">
        <f>I25/I14</f>
        <v>0</v>
      </c>
      <c r="K25" s="55"/>
      <c r="L25" s="31">
        <f t="shared" si="1"/>
        <v>0</v>
      </c>
      <c r="M25" s="31">
        <f>SUM(I25:$I$25)</f>
        <v>0</v>
      </c>
      <c r="N25" s="31">
        <f t="shared" si="2"/>
        <v>0</v>
      </c>
      <c r="O25" s="31"/>
      <c r="P25" s="31"/>
      <c r="Q25" s="32"/>
    </row>
    <row r="26" s="9" customFormat="1" ht="12"/>
    <row r="27" s="9" customFormat="1" ht="12"/>
    <row r="28" s="9" customFormat="1" ht="12"/>
    <row r="29" s="9" customFormat="1" ht="12.75" thickBot="1"/>
    <row r="30" spans="10:17" s="9" customFormat="1" ht="12.75" thickBot="1">
      <c r="J30" s="67" t="s">
        <v>40</v>
      </c>
      <c r="K30" s="67"/>
      <c r="L30" s="67" t="s">
        <v>41</v>
      </c>
      <c r="M30" s="68"/>
      <c r="N30" s="67" t="s">
        <v>42</v>
      </c>
      <c r="O30" s="67" t="s">
        <v>44</v>
      </c>
      <c r="P30" s="67" t="s">
        <v>43</v>
      </c>
      <c r="Q30" s="67" t="s">
        <v>45</v>
      </c>
    </row>
    <row r="31" spans="10:17" s="9" customFormat="1" ht="12.75" thickBot="1">
      <c r="J31" s="20" t="s">
        <v>33</v>
      </c>
      <c r="K31" s="54"/>
      <c r="L31" s="21" t="s">
        <v>32</v>
      </c>
      <c r="M31" s="21" t="s">
        <v>34</v>
      </c>
      <c r="N31" s="21" t="s">
        <v>35</v>
      </c>
      <c r="O31" s="21" t="s">
        <v>36</v>
      </c>
      <c r="P31" s="21" t="s">
        <v>39</v>
      </c>
      <c r="Q31" s="22" t="s">
        <v>37</v>
      </c>
    </row>
    <row r="32" spans="8:25" s="9" customFormat="1" ht="26.25" thickBot="1">
      <c r="H32" s="77" t="s">
        <v>49</v>
      </c>
      <c r="I32" s="78" t="s">
        <v>30</v>
      </c>
      <c r="J32" s="79" t="s">
        <v>8</v>
      </c>
      <c r="K32" s="80" t="s">
        <v>48</v>
      </c>
      <c r="L32" s="81" t="s">
        <v>11</v>
      </c>
      <c r="M32" s="81" t="s">
        <v>12</v>
      </c>
      <c r="N32" s="81" t="s">
        <v>13</v>
      </c>
      <c r="O32" s="81" t="s">
        <v>9</v>
      </c>
      <c r="P32" s="81" t="s">
        <v>38</v>
      </c>
      <c r="Q32" s="82" t="s">
        <v>10</v>
      </c>
      <c r="R32" s="10"/>
      <c r="S32" s="10"/>
      <c r="T32" s="10"/>
      <c r="U32" s="10"/>
      <c r="V32" s="10"/>
      <c r="W32" s="10"/>
      <c r="X32" s="10"/>
      <c r="Y32" s="10"/>
    </row>
    <row r="33" spans="8:25" s="9" customFormat="1" ht="12.75">
      <c r="H33" s="69">
        <v>0</v>
      </c>
      <c r="I33" s="70">
        <v>2048</v>
      </c>
      <c r="J33" s="24">
        <f>I33/$I$33</f>
        <v>1</v>
      </c>
      <c r="K33" s="55">
        <f>LN(J33)</f>
        <v>0</v>
      </c>
      <c r="L33" s="25">
        <f>(I33+I34)/2</f>
        <v>1536</v>
      </c>
      <c r="M33" s="25">
        <f>SUM(L33:$L$44)</f>
        <v>3070</v>
      </c>
      <c r="N33" s="25">
        <f>I33-I34</f>
        <v>1024</v>
      </c>
      <c r="O33" s="25">
        <f>N33/I33</f>
        <v>0.5</v>
      </c>
      <c r="P33" s="25">
        <f>1-O33</f>
        <v>0.5</v>
      </c>
      <c r="Q33" s="26">
        <f>M33/I33</f>
        <v>1.4990234375</v>
      </c>
      <c r="R33" s="10"/>
      <c r="S33" s="10"/>
      <c r="T33" s="10"/>
      <c r="U33" s="10"/>
      <c r="V33" s="10"/>
      <c r="W33" s="10"/>
      <c r="X33" s="10"/>
      <c r="Y33" s="10"/>
    </row>
    <row r="34" spans="8:25" s="9" customFormat="1" ht="12.75">
      <c r="H34" s="71">
        <v>1</v>
      </c>
      <c r="I34" s="72">
        <v>1024</v>
      </c>
      <c r="J34" s="27">
        <f aca="true" t="shared" si="6" ref="J34:J44">I34/$I$33</f>
        <v>0.5</v>
      </c>
      <c r="K34" s="55">
        <f aca="true" t="shared" si="7" ref="K34:K43">LN(J34)</f>
        <v>-0.6931471805599453</v>
      </c>
      <c r="L34" s="28">
        <f aca="true" t="shared" si="8" ref="L34:L44">(I34+I35)/2</f>
        <v>768</v>
      </c>
      <c r="M34" s="28">
        <f>SUM(L34:$L$44)</f>
        <v>1534</v>
      </c>
      <c r="N34" s="28">
        <f aca="true" t="shared" si="9" ref="N34:N44">I34-I35</f>
        <v>512</v>
      </c>
      <c r="O34" s="28">
        <f aca="true" t="shared" si="10" ref="O34:O43">N34/I34</f>
        <v>0.5</v>
      </c>
      <c r="P34" s="28">
        <f aca="true" t="shared" si="11" ref="P34:P43">1-O34</f>
        <v>0.5</v>
      </c>
      <c r="Q34" s="29">
        <f aca="true" t="shared" si="12" ref="Q34:Q43">M34/I34</f>
        <v>1.498046875</v>
      </c>
      <c r="R34" s="10"/>
      <c r="S34" s="10"/>
      <c r="T34" s="10"/>
      <c r="U34" s="10"/>
      <c r="V34" s="10"/>
      <c r="W34" s="10"/>
      <c r="X34" s="10"/>
      <c r="Y34" s="10"/>
    </row>
    <row r="35" spans="8:25" s="9" customFormat="1" ht="12.75">
      <c r="H35" s="71">
        <v>2</v>
      </c>
      <c r="I35" s="72">
        <v>512</v>
      </c>
      <c r="J35" s="27">
        <f t="shared" si="6"/>
        <v>0.25</v>
      </c>
      <c r="K35" s="55">
        <f t="shared" si="7"/>
        <v>-1.3862943611198906</v>
      </c>
      <c r="L35" s="28">
        <f t="shared" si="8"/>
        <v>384</v>
      </c>
      <c r="M35" s="28">
        <f>SUM(L35:$L$44)</f>
        <v>766</v>
      </c>
      <c r="N35" s="28">
        <f t="shared" si="9"/>
        <v>256</v>
      </c>
      <c r="O35" s="28">
        <f t="shared" si="10"/>
        <v>0.5</v>
      </c>
      <c r="P35" s="28">
        <f t="shared" si="11"/>
        <v>0.5</v>
      </c>
      <c r="Q35" s="29">
        <f t="shared" si="12"/>
        <v>1.49609375</v>
      </c>
      <c r="R35" s="10"/>
      <c r="S35" s="10"/>
      <c r="T35" s="10"/>
      <c r="U35" s="10"/>
      <c r="V35" s="10"/>
      <c r="W35" s="10"/>
      <c r="X35" s="10"/>
      <c r="Y35" s="10"/>
    </row>
    <row r="36" spans="8:25" s="9" customFormat="1" ht="12.75">
      <c r="H36" s="71">
        <v>3</v>
      </c>
      <c r="I36" s="72">
        <v>256</v>
      </c>
      <c r="J36" s="27">
        <f t="shared" si="6"/>
        <v>0.125</v>
      </c>
      <c r="K36" s="55">
        <f t="shared" si="7"/>
        <v>-2.0794415416798357</v>
      </c>
      <c r="L36" s="28">
        <f t="shared" si="8"/>
        <v>192</v>
      </c>
      <c r="M36" s="28">
        <f>SUM(L36:$L$44)</f>
        <v>382</v>
      </c>
      <c r="N36" s="28">
        <f t="shared" si="9"/>
        <v>128</v>
      </c>
      <c r="O36" s="28">
        <f t="shared" si="10"/>
        <v>0.5</v>
      </c>
      <c r="P36" s="28">
        <f t="shared" si="11"/>
        <v>0.5</v>
      </c>
      <c r="Q36" s="29">
        <f t="shared" si="12"/>
        <v>1.4921875</v>
      </c>
      <c r="R36" s="10"/>
      <c r="S36" s="10"/>
      <c r="T36" s="10"/>
      <c r="U36" s="10"/>
      <c r="V36" s="10"/>
      <c r="W36" s="10"/>
      <c r="X36" s="10"/>
      <c r="Y36" s="10"/>
    </row>
    <row r="37" spans="8:25" s="9" customFormat="1" ht="12.75">
      <c r="H37" s="71">
        <v>4</v>
      </c>
      <c r="I37" s="72">
        <v>128</v>
      </c>
      <c r="J37" s="27">
        <f t="shared" si="6"/>
        <v>0.0625</v>
      </c>
      <c r="K37" s="55">
        <f t="shared" si="7"/>
        <v>-2.772588722239781</v>
      </c>
      <c r="L37" s="28">
        <f t="shared" si="8"/>
        <v>96</v>
      </c>
      <c r="M37" s="28">
        <f>SUM(L37:$L$44)</f>
        <v>190</v>
      </c>
      <c r="N37" s="28">
        <f t="shared" si="9"/>
        <v>64</v>
      </c>
      <c r="O37" s="28">
        <f t="shared" si="10"/>
        <v>0.5</v>
      </c>
      <c r="P37" s="28">
        <f t="shared" si="11"/>
        <v>0.5</v>
      </c>
      <c r="Q37" s="29">
        <f t="shared" si="12"/>
        <v>1.484375</v>
      </c>
      <c r="R37" s="10"/>
      <c r="S37" s="10"/>
      <c r="T37" s="10"/>
      <c r="U37" s="10"/>
      <c r="V37" s="10"/>
      <c r="W37" s="10"/>
      <c r="X37" s="10"/>
      <c r="Y37" s="10"/>
    </row>
    <row r="38" spans="8:25" s="9" customFormat="1" ht="12.75">
      <c r="H38" s="71">
        <v>5</v>
      </c>
      <c r="I38" s="72">
        <v>64</v>
      </c>
      <c r="J38" s="27">
        <f t="shared" si="6"/>
        <v>0.03125</v>
      </c>
      <c r="K38" s="55">
        <f t="shared" si="7"/>
        <v>-3.4657359027997265</v>
      </c>
      <c r="L38" s="28">
        <f t="shared" si="8"/>
        <v>48</v>
      </c>
      <c r="M38" s="28">
        <f>SUM(L38:$L$44)</f>
        <v>94</v>
      </c>
      <c r="N38" s="28">
        <f t="shared" si="9"/>
        <v>32</v>
      </c>
      <c r="O38" s="28">
        <f t="shared" si="10"/>
        <v>0.5</v>
      </c>
      <c r="P38" s="28">
        <f t="shared" si="11"/>
        <v>0.5</v>
      </c>
      <c r="Q38" s="29">
        <f t="shared" si="12"/>
        <v>1.46875</v>
      </c>
      <c r="R38" s="10"/>
      <c r="S38" s="10"/>
      <c r="T38" s="10"/>
      <c r="U38" s="10"/>
      <c r="V38" s="10"/>
      <c r="W38" s="10"/>
      <c r="X38" s="10"/>
      <c r="Y38" s="10"/>
    </row>
    <row r="39" spans="8:25" s="9" customFormat="1" ht="12.75">
      <c r="H39" s="71">
        <v>6</v>
      </c>
      <c r="I39" s="72">
        <v>32</v>
      </c>
      <c r="J39" s="27">
        <f t="shared" si="6"/>
        <v>0.015625</v>
      </c>
      <c r="K39" s="55">
        <f t="shared" si="7"/>
        <v>-4.1588830833596715</v>
      </c>
      <c r="L39" s="28">
        <f t="shared" si="8"/>
        <v>24</v>
      </c>
      <c r="M39" s="28">
        <f>SUM(L39:$L$44)</f>
        <v>46</v>
      </c>
      <c r="N39" s="28">
        <f t="shared" si="9"/>
        <v>16</v>
      </c>
      <c r="O39" s="28">
        <f t="shared" si="10"/>
        <v>0.5</v>
      </c>
      <c r="P39" s="28">
        <f t="shared" si="11"/>
        <v>0.5</v>
      </c>
      <c r="Q39" s="29">
        <f t="shared" si="12"/>
        <v>1.4375</v>
      </c>
      <c r="R39" s="10"/>
      <c r="S39" s="10"/>
      <c r="T39" s="10"/>
      <c r="U39" s="10"/>
      <c r="V39" s="10"/>
      <c r="W39" s="10"/>
      <c r="X39" s="10"/>
      <c r="Y39" s="10"/>
    </row>
    <row r="40" spans="8:25" s="9" customFormat="1" ht="12.75">
      <c r="H40" s="71">
        <v>7</v>
      </c>
      <c r="I40" s="72">
        <v>16</v>
      </c>
      <c r="J40" s="27">
        <f t="shared" si="6"/>
        <v>0.0078125</v>
      </c>
      <c r="K40" s="55">
        <f t="shared" si="7"/>
        <v>-4.852030263919617</v>
      </c>
      <c r="L40" s="28">
        <f t="shared" si="8"/>
        <v>12</v>
      </c>
      <c r="M40" s="28">
        <f>SUM(L40:$L$44)</f>
        <v>22</v>
      </c>
      <c r="N40" s="28">
        <f t="shared" si="9"/>
        <v>8</v>
      </c>
      <c r="O40" s="28">
        <f t="shared" si="10"/>
        <v>0.5</v>
      </c>
      <c r="P40" s="28">
        <f t="shared" si="11"/>
        <v>0.5</v>
      </c>
      <c r="Q40" s="29">
        <f t="shared" si="12"/>
        <v>1.375</v>
      </c>
      <c r="R40" s="10"/>
      <c r="S40" s="10"/>
      <c r="T40" s="10"/>
      <c r="U40" s="10"/>
      <c r="V40" s="10"/>
      <c r="W40" s="10"/>
      <c r="X40" s="10"/>
      <c r="Y40" s="10"/>
    </row>
    <row r="41" spans="8:25" s="9" customFormat="1" ht="12.75">
      <c r="H41" s="71">
        <v>8</v>
      </c>
      <c r="I41" s="72">
        <v>8</v>
      </c>
      <c r="J41" s="27">
        <f t="shared" si="6"/>
        <v>0.00390625</v>
      </c>
      <c r="K41" s="55">
        <f t="shared" si="7"/>
        <v>-5.545177444479562</v>
      </c>
      <c r="L41" s="28">
        <f t="shared" si="8"/>
        <v>6</v>
      </c>
      <c r="M41" s="28">
        <f>SUM(L41:$L$44)</f>
        <v>10</v>
      </c>
      <c r="N41" s="28">
        <f t="shared" si="9"/>
        <v>4</v>
      </c>
      <c r="O41" s="28">
        <f t="shared" si="10"/>
        <v>0.5</v>
      </c>
      <c r="P41" s="28">
        <f t="shared" si="11"/>
        <v>0.5</v>
      </c>
      <c r="Q41" s="29">
        <f t="shared" si="12"/>
        <v>1.25</v>
      </c>
      <c r="R41" s="10"/>
      <c r="S41" s="10"/>
      <c r="T41" s="10"/>
      <c r="U41" s="10"/>
      <c r="V41" s="10"/>
      <c r="W41" s="10"/>
      <c r="X41" s="10"/>
      <c r="Y41" s="10"/>
    </row>
    <row r="42" spans="8:25" s="9" customFormat="1" ht="12.75">
      <c r="H42" s="71">
        <v>9</v>
      </c>
      <c r="I42" s="72">
        <v>4</v>
      </c>
      <c r="J42" s="27">
        <f t="shared" si="6"/>
        <v>0.001953125</v>
      </c>
      <c r="K42" s="55">
        <f t="shared" si="7"/>
        <v>-6.238324625039508</v>
      </c>
      <c r="L42" s="28">
        <f t="shared" si="8"/>
        <v>3</v>
      </c>
      <c r="M42" s="28">
        <f>SUM(L42:$L$44)</f>
        <v>4</v>
      </c>
      <c r="N42" s="28">
        <f t="shared" si="9"/>
        <v>2</v>
      </c>
      <c r="O42" s="28">
        <f t="shared" si="10"/>
        <v>0.5</v>
      </c>
      <c r="P42" s="28">
        <f t="shared" si="11"/>
        <v>0.5</v>
      </c>
      <c r="Q42" s="29">
        <f t="shared" si="12"/>
        <v>1</v>
      </c>
      <c r="R42" s="10"/>
      <c r="S42" s="10"/>
      <c r="T42" s="10"/>
      <c r="U42" s="10"/>
      <c r="V42" s="10"/>
      <c r="W42" s="10"/>
      <c r="X42" s="10"/>
      <c r="Y42" s="10"/>
    </row>
    <row r="43" spans="8:25" s="9" customFormat="1" ht="12.75">
      <c r="H43" s="71">
        <v>10</v>
      </c>
      <c r="I43" s="72">
        <v>2</v>
      </c>
      <c r="J43" s="27">
        <f t="shared" si="6"/>
        <v>0.0009765625</v>
      </c>
      <c r="K43" s="55">
        <f t="shared" si="7"/>
        <v>-6.931471805599453</v>
      </c>
      <c r="L43" s="28">
        <f t="shared" si="8"/>
        <v>1</v>
      </c>
      <c r="M43" s="28">
        <f>SUM(L43:$L$44)</f>
        <v>1</v>
      </c>
      <c r="N43" s="28">
        <f t="shared" si="9"/>
        <v>2</v>
      </c>
      <c r="O43" s="28">
        <f t="shared" si="10"/>
        <v>1</v>
      </c>
      <c r="P43" s="28">
        <f t="shared" si="11"/>
        <v>0</v>
      </c>
      <c r="Q43" s="29">
        <f t="shared" si="12"/>
        <v>0.5</v>
      </c>
      <c r="R43" s="10"/>
      <c r="S43" s="10"/>
      <c r="T43" s="10"/>
      <c r="U43" s="10"/>
      <c r="V43" s="10"/>
      <c r="W43" s="10"/>
      <c r="X43" s="10"/>
      <c r="Y43" s="10"/>
    </row>
    <row r="44" spans="8:25" s="9" customFormat="1" ht="13.5" thickBot="1">
      <c r="H44" s="73">
        <v>11</v>
      </c>
      <c r="I44" s="74">
        <v>0</v>
      </c>
      <c r="J44" s="30">
        <f t="shared" si="6"/>
        <v>0</v>
      </c>
      <c r="K44" s="56"/>
      <c r="L44" s="31">
        <f t="shared" si="8"/>
        <v>0</v>
      </c>
      <c r="M44" s="31">
        <f>SUM(L44:$L$44)</f>
        <v>0</v>
      </c>
      <c r="N44" s="31">
        <f t="shared" si="9"/>
        <v>0</v>
      </c>
      <c r="O44" s="31"/>
      <c r="P44" s="31"/>
      <c r="Q44" s="32"/>
      <c r="R44" s="10"/>
      <c r="S44" s="10"/>
      <c r="T44" s="10"/>
      <c r="U44" s="10"/>
      <c r="V44" s="10"/>
      <c r="W44" s="10"/>
      <c r="X44" s="10"/>
      <c r="Y44" s="10"/>
    </row>
    <row r="45" spans="8:25" s="9" customFormat="1" ht="12"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8:25" s="9" customFormat="1" ht="12"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8:25" s="9" customFormat="1" ht="12"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8:25" s="9" customFormat="1" ht="12.75" thickBot="1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8:25" s="9" customFormat="1" ht="12.75" thickBot="1">
      <c r="H49" s="10"/>
      <c r="I49" s="10"/>
      <c r="J49" s="75" t="s">
        <v>40</v>
      </c>
      <c r="K49" s="75"/>
      <c r="L49" s="75" t="s">
        <v>41</v>
      </c>
      <c r="M49" s="76"/>
      <c r="N49" s="75" t="s">
        <v>42</v>
      </c>
      <c r="O49" s="75" t="s">
        <v>44</v>
      </c>
      <c r="P49" s="75" t="s">
        <v>43</v>
      </c>
      <c r="Q49" s="75" t="s">
        <v>45</v>
      </c>
      <c r="R49" s="10"/>
      <c r="S49" s="10"/>
      <c r="T49" s="10"/>
      <c r="U49" s="10"/>
      <c r="V49" s="10"/>
      <c r="W49" s="10"/>
      <c r="X49" s="10"/>
      <c r="Y49" s="10"/>
    </row>
    <row r="50" spans="8:25" s="9" customFormat="1" ht="12.75" thickBot="1">
      <c r="H50" s="10"/>
      <c r="I50" s="10"/>
      <c r="J50" s="20" t="s">
        <v>33</v>
      </c>
      <c r="K50" s="54"/>
      <c r="L50" s="21" t="s">
        <v>32</v>
      </c>
      <c r="M50" s="21" t="s">
        <v>34</v>
      </c>
      <c r="N50" s="21" t="s">
        <v>35</v>
      </c>
      <c r="O50" s="21" t="s">
        <v>36</v>
      </c>
      <c r="P50" s="21" t="s">
        <v>39</v>
      </c>
      <c r="Q50" s="22" t="s">
        <v>37</v>
      </c>
      <c r="R50" s="10"/>
      <c r="S50" s="10"/>
      <c r="T50" s="10"/>
      <c r="U50" s="10"/>
      <c r="V50" s="10"/>
      <c r="W50" s="10"/>
      <c r="X50" s="10"/>
      <c r="Y50" s="10"/>
    </row>
    <row r="51" spans="8:25" s="9" customFormat="1" ht="26.25" thickBot="1">
      <c r="H51" s="84" t="s">
        <v>50</v>
      </c>
      <c r="I51" s="85" t="s">
        <v>31</v>
      </c>
      <c r="J51" s="86" t="s">
        <v>8</v>
      </c>
      <c r="K51" s="83" t="s">
        <v>48</v>
      </c>
      <c r="L51" s="87" t="s">
        <v>11</v>
      </c>
      <c r="M51" s="87" t="s">
        <v>12</v>
      </c>
      <c r="N51" s="87" t="s">
        <v>13</v>
      </c>
      <c r="O51" s="87" t="s">
        <v>9</v>
      </c>
      <c r="P51" s="87" t="s">
        <v>38</v>
      </c>
      <c r="Q51" s="88" t="s">
        <v>10</v>
      </c>
      <c r="R51" s="10"/>
      <c r="S51" s="10"/>
      <c r="T51" s="10"/>
      <c r="U51" s="10"/>
      <c r="V51" s="10"/>
      <c r="W51" s="10"/>
      <c r="X51" s="10"/>
      <c r="Y51" s="10"/>
    </row>
    <row r="52" spans="8:25" s="9" customFormat="1" ht="12.75">
      <c r="H52" s="89">
        <v>0</v>
      </c>
      <c r="I52" s="90">
        <v>10000</v>
      </c>
      <c r="J52" s="24">
        <v>1</v>
      </c>
      <c r="K52" s="55">
        <f>LN(J52)</f>
        <v>0</v>
      </c>
      <c r="L52" s="25">
        <f>(I52+I53)/2</f>
        <v>5050</v>
      </c>
      <c r="M52" s="25">
        <f>SUM(L52:$L$63)</f>
        <v>5255</v>
      </c>
      <c r="N52" s="25">
        <f>I52-I53</f>
        <v>9900</v>
      </c>
      <c r="O52" s="25">
        <f>N52/I52</f>
        <v>0.99</v>
      </c>
      <c r="P52" s="25">
        <f>1-O52</f>
        <v>0.010000000000000009</v>
      </c>
      <c r="Q52" s="26">
        <f>M52/I52</f>
        <v>0.5255</v>
      </c>
      <c r="R52" s="10"/>
      <c r="S52" s="10"/>
      <c r="T52" s="10"/>
      <c r="U52" s="10"/>
      <c r="V52" s="10"/>
      <c r="W52" s="10"/>
      <c r="X52" s="10"/>
      <c r="Y52" s="10"/>
    </row>
    <row r="53" spans="8:25" s="9" customFormat="1" ht="12.75">
      <c r="H53" s="91">
        <v>1</v>
      </c>
      <c r="I53" s="92">
        <v>100</v>
      </c>
      <c r="J53" s="27">
        <f>I53/$I$52</f>
        <v>0.01</v>
      </c>
      <c r="K53" s="55">
        <f aca="true" t="shared" si="13" ref="K53:K62">LN(J53)</f>
        <v>-4.605170185988091</v>
      </c>
      <c r="L53" s="28">
        <f aca="true" t="shared" si="14" ref="L53:L63">(I53+I54)/2</f>
        <v>65</v>
      </c>
      <c r="M53" s="28">
        <f>SUM(L53:$L$63)</f>
        <v>205</v>
      </c>
      <c r="N53" s="28">
        <f aca="true" t="shared" si="15" ref="N53:N63">I53-I54</f>
        <v>70</v>
      </c>
      <c r="O53" s="28">
        <f aca="true" t="shared" si="16" ref="O53:O62">N53/I53</f>
        <v>0.7</v>
      </c>
      <c r="P53" s="28">
        <f aca="true" t="shared" si="17" ref="P53:P62">1-O53</f>
        <v>0.30000000000000004</v>
      </c>
      <c r="Q53" s="29">
        <f aca="true" t="shared" si="18" ref="Q53:Q62">M53/I53</f>
        <v>2.05</v>
      </c>
      <c r="R53" s="10"/>
      <c r="S53" s="10"/>
      <c r="T53" s="10"/>
      <c r="U53" s="10"/>
      <c r="V53" s="10"/>
      <c r="W53" s="10"/>
      <c r="X53" s="10"/>
      <c r="Y53" s="10"/>
    </row>
    <row r="54" spans="8:25" s="9" customFormat="1" ht="12.75">
      <c r="H54" s="91">
        <v>2</v>
      </c>
      <c r="I54" s="92">
        <v>30</v>
      </c>
      <c r="J54" s="27">
        <f aca="true" t="shared" si="19" ref="J54:J63">I54/$I$33</f>
        <v>0.0146484375</v>
      </c>
      <c r="K54" s="55">
        <f t="shared" si="13"/>
        <v>-4.2234216044972435</v>
      </c>
      <c r="L54" s="28">
        <f t="shared" si="14"/>
        <v>25</v>
      </c>
      <c r="M54" s="28">
        <f>SUM(L54:$L$63)</f>
        <v>140</v>
      </c>
      <c r="N54" s="28">
        <f t="shared" si="15"/>
        <v>10</v>
      </c>
      <c r="O54" s="28">
        <f t="shared" si="16"/>
        <v>0.3333333333333333</v>
      </c>
      <c r="P54" s="28">
        <f t="shared" si="17"/>
        <v>0.6666666666666667</v>
      </c>
      <c r="Q54" s="29">
        <f t="shared" si="18"/>
        <v>4.666666666666667</v>
      </c>
      <c r="R54" s="10"/>
      <c r="S54" s="10"/>
      <c r="T54" s="10"/>
      <c r="U54" s="10"/>
      <c r="V54" s="10"/>
      <c r="W54" s="10"/>
      <c r="X54" s="10"/>
      <c r="Y54" s="10"/>
    </row>
    <row r="55" spans="8:25" s="9" customFormat="1" ht="12.75">
      <c r="H55" s="91">
        <v>3</v>
      </c>
      <c r="I55" s="92">
        <v>20</v>
      </c>
      <c r="J55" s="27">
        <f t="shared" si="19"/>
        <v>0.009765625</v>
      </c>
      <c r="K55" s="55">
        <f t="shared" si="13"/>
        <v>-4.628886712605407</v>
      </c>
      <c r="L55" s="28">
        <f t="shared" si="14"/>
        <v>19</v>
      </c>
      <c r="M55" s="28">
        <f>SUM(L55:$L$63)</f>
        <v>115</v>
      </c>
      <c r="N55" s="28">
        <f t="shared" si="15"/>
        <v>2</v>
      </c>
      <c r="O55" s="28">
        <f t="shared" si="16"/>
        <v>0.1</v>
      </c>
      <c r="P55" s="28">
        <f t="shared" si="17"/>
        <v>0.9</v>
      </c>
      <c r="Q55" s="29">
        <f t="shared" si="18"/>
        <v>5.75</v>
      </c>
      <c r="R55" s="10"/>
      <c r="S55" s="10"/>
      <c r="T55" s="10"/>
      <c r="U55" s="10"/>
      <c r="V55" s="10"/>
      <c r="W55" s="10"/>
      <c r="X55" s="10"/>
      <c r="Y55" s="10"/>
    </row>
    <row r="56" spans="8:25" s="9" customFormat="1" ht="12.75">
      <c r="H56" s="91">
        <v>4</v>
      </c>
      <c r="I56" s="92">
        <v>18</v>
      </c>
      <c r="J56" s="27">
        <f t="shared" si="19"/>
        <v>0.0087890625</v>
      </c>
      <c r="K56" s="55">
        <f t="shared" si="13"/>
        <v>-4.734247228263234</v>
      </c>
      <c r="L56" s="28">
        <f t="shared" si="14"/>
        <v>17.5</v>
      </c>
      <c r="M56" s="28">
        <f>SUM(L56:$L$63)</f>
        <v>96</v>
      </c>
      <c r="N56" s="28">
        <f t="shared" si="15"/>
        <v>1</v>
      </c>
      <c r="O56" s="28">
        <f t="shared" si="16"/>
        <v>0.05555555555555555</v>
      </c>
      <c r="P56" s="28">
        <f t="shared" si="17"/>
        <v>0.9444444444444444</v>
      </c>
      <c r="Q56" s="29">
        <f t="shared" si="18"/>
        <v>5.333333333333333</v>
      </c>
      <c r="R56" s="10"/>
      <c r="S56" s="10"/>
      <c r="T56" s="10"/>
      <c r="U56" s="10"/>
      <c r="V56" s="10"/>
      <c r="W56" s="10"/>
      <c r="X56" s="10"/>
      <c r="Y56" s="10"/>
    </row>
    <row r="57" spans="8:25" s="9" customFormat="1" ht="12.75">
      <c r="H57" s="91">
        <v>5</v>
      </c>
      <c r="I57" s="92">
        <v>17</v>
      </c>
      <c r="J57" s="27">
        <f t="shared" si="19"/>
        <v>0.00830078125</v>
      </c>
      <c r="K57" s="55">
        <f t="shared" si="13"/>
        <v>-4.791405642103182</v>
      </c>
      <c r="L57" s="28">
        <f t="shared" si="14"/>
        <v>16.5</v>
      </c>
      <c r="M57" s="28">
        <f>SUM(L57:$L$63)</f>
        <v>78.5</v>
      </c>
      <c r="N57" s="28">
        <f t="shared" si="15"/>
        <v>1</v>
      </c>
      <c r="O57" s="28">
        <f t="shared" si="16"/>
        <v>0.058823529411764705</v>
      </c>
      <c r="P57" s="28">
        <f t="shared" si="17"/>
        <v>0.9411764705882353</v>
      </c>
      <c r="Q57" s="29">
        <f t="shared" si="18"/>
        <v>4.617647058823529</v>
      </c>
      <c r="R57" s="10"/>
      <c r="S57" s="10"/>
      <c r="T57" s="10"/>
      <c r="U57" s="10"/>
      <c r="V57" s="10"/>
      <c r="W57" s="10"/>
      <c r="X57" s="10"/>
      <c r="Y57" s="10"/>
    </row>
    <row r="58" spans="8:25" s="9" customFormat="1" ht="12.75">
      <c r="H58" s="91">
        <v>6</v>
      </c>
      <c r="I58" s="92">
        <v>16</v>
      </c>
      <c r="J58" s="27">
        <f t="shared" si="19"/>
        <v>0.0078125</v>
      </c>
      <c r="K58" s="55">
        <f t="shared" si="13"/>
        <v>-4.852030263919617</v>
      </c>
      <c r="L58" s="28">
        <f t="shared" si="14"/>
        <v>15.5</v>
      </c>
      <c r="M58" s="28">
        <f>SUM(L58:$L$63)</f>
        <v>62</v>
      </c>
      <c r="N58" s="28">
        <f t="shared" si="15"/>
        <v>1</v>
      </c>
      <c r="O58" s="28">
        <f t="shared" si="16"/>
        <v>0.0625</v>
      </c>
      <c r="P58" s="28">
        <f t="shared" si="17"/>
        <v>0.9375</v>
      </c>
      <c r="Q58" s="29">
        <f t="shared" si="18"/>
        <v>3.875</v>
      </c>
      <c r="R58" s="10"/>
      <c r="S58" s="10"/>
      <c r="T58" s="10"/>
      <c r="U58" s="10"/>
      <c r="V58" s="10"/>
      <c r="W58" s="10"/>
      <c r="X58" s="10"/>
      <c r="Y58" s="10"/>
    </row>
    <row r="59" spans="8:25" s="9" customFormat="1" ht="12.75">
      <c r="H59" s="91">
        <v>7</v>
      </c>
      <c r="I59" s="92">
        <v>15</v>
      </c>
      <c r="J59" s="27">
        <f t="shared" si="19"/>
        <v>0.00732421875</v>
      </c>
      <c r="K59" s="55">
        <f t="shared" si="13"/>
        <v>-4.916568785057188</v>
      </c>
      <c r="L59" s="28">
        <f t="shared" si="14"/>
        <v>14.5</v>
      </c>
      <c r="M59" s="28">
        <f>SUM(L59:$L$63)</f>
        <v>46.5</v>
      </c>
      <c r="N59" s="28">
        <f t="shared" si="15"/>
        <v>1</v>
      </c>
      <c r="O59" s="28">
        <f t="shared" si="16"/>
        <v>0.06666666666666667</v>
      </c>
      <c r="P59" s="28">
        <f t="shared" si="17"/>
        <v>0.9333333333333333</v>
      </c>
      <c r="Q59" s="29">
        <f t="shared" si="18"/>
        <v>3.1</v>
      </c>
      <c r="R59" s="10"/>
      <c r="S59" s="10"/>
      <c r="T59" s="10"/>
      <c r="U59" s="10"/>
      <c r="V59" s="10"/>
      <c r="W59" s="10"/>
      <c r="X59" s="10"/>
      <c r="Y59" s="10"/>
    </row>
    <row r="60" spans="8:25" s="9" customFormat="1" ht="12.75">
      <c r="H60" s="91">
        <v>8</v>
      </c>
      <c r="I60" s="92">
        <v>14</v>
      </c>
      <c r="J60" s="27">
        <f t="shared" si="19"/>
        <v>0.0068359375</v>
      </c>
      <c r="K60" s="55">
        <f t="shared" si="13"/>
        <v>-4.98556165654414</v>
      </c>
      <c r="L60" s="28">
        <f t="shared" si="14"/>
        <v>13.5</v>
      </c>
      <c r="M60" s="28">
        <f>SUM(L60:$L$63)</f>
        <v>32</v>
      </c>
      <c r="N60" s="28">
        <f t="shared" si="15"/>
        <v>1</v>
      </c>
      <c r="O60" s="28">
        <f t="shared" si="16"/>
        <v>0.07142857142857142</v>
      </c>
      <c r="P60" s="28">
        <f t="shared" si="17"/>
        <v>0.9285714285714286</v>
      </c>
      <c r="Q60" s="29">
        <f t="shared" si="18"/>
        <v>2.2857142857142856</v>
      </c>
      <c r="R60" s="10"/>
      <c r="S60" s="10"/>
      <c r="T60" s="10"/>
      <c r="U60" s="10"/>
      <c r="V60" s="10"/>
      <c r="W60" s="10"/>
      <c r="X60" s="10"/>
      <c r="Y60" s="10"/>
    </row>
    <row r="61" spans="8:25" s="9" customFormat="1" ht="12.75">
      <c r="H61" s="91">
        <v>9</v>
      </c>
      <c r="I61" s="92">
        <v>13</v>
      </c>
      <c r="J61" s="27">
        <f t="shared" si="19"/>
        <v>0.00634765625</v>
      </c>
      <c r="K61" s="55">
        <f t="shared" si="13"/>
        <v>-5.059669628697861</v>
      </c>
      <c r="L61" s="28">
        <f t="shared" si="14"/>
        <v>12.5</v>
      </c>
      <c r="M61" s="28">
        <f>SUM(L61:$L$63)</f>
        <v>18.5</v>
      </c>
      <c r="N61" s="28">
        <f t="shared" si="15"/>
        <v>1</v>
      </c>
      <c r="O61" s="28">
        <f t="shared" si="16"/>
        <v>0.07692307692307693</v>
      </c>
      <c r="P61" s="28">
        <f t="shared" si="17"/>
        <v>0.9230769230769231</v>
      </c>
      <c r="Q61" s="29">
        <f t="shared" si="18"/>
        <v>1.4230769230769231</v>
      </c>
      <c r="R61" s="10"/>
      <c r="S61" s="10"/>
      <c r="T61" s="10"/>
      <c r="U61" s="10"/>
      <c r="V61" s="10"/>
      <c r="W61" s="10"/>
      <c r="X61" s="10"/>
      <c r="Y61" s="10"/>
    </row>
    <row r="62" spans="8:25" s="9" customFormat="1" ht="12.75">
      <c r="H62" s="91">
        <v>10</v>
      </c>
      <c r="I62" s="92">
        <v>12</v>
      </c>
      <c r="J62" s="27">
        <f t="shared" si="19"/>
        <v>0.005859375</v>
      </c>
      <c r="K62" s="55">
        <f t="shared" si="13"/>
        <v>-5.139712336371398</v>
      </c>
      <c r="L62" s="28">
        <f t="shared" si="14"/>
        <v>6</v>
      </c>
      <c r="M62" s="28">
        <f>SUM(L62:$L$63)</f>
        <v>6</v>
      </c>
      <c r="N62" s="28">
        <f t="shared" si="15"/>
        <v>12</v>
      </c>
      <c r="O62" s="28">
        <f t="shared" si="16"/>
        <v>1</v>
      </c>
      <c r="P62" s="28">
        <f t="shared" si="17"/>
        <v>0</v>
      </c>
      <c r="Q62" s="29">
        <f t="shared" si="18"/>
        <v>0.5</v>
      </c>
      <c r="R62" s="10"/>
      <c r="S62" s="10"/>
      <c r="T62" s="10"/>
      <c r="U62" s="10"/>
      <c r="V62" s="10"/>
      <c r="W62" s="10"/>
      <c r="X62" s="10"/>
      <c r="Y62" s="10"/>
    </row>
    <row r="63" spans="8:25" s="9" customFormat="1" ht="13.5" thickBot="1">
      <c r="H63" s="93">
        <v>11</v>
      </c>
      <c r="I63" s="94">
        <v>0</v>
      </c>
      <c r="J63" s="30">
        <f t="shared" si="19"/>
        <v>0</v>
      </c>
      <c r="K63" s="56"/>
      <c r="L63" s="31">
        <f t="shared" si="14"/>
        <v>0</v>
      </c>
      <c r="M63" s="31">
        <f>SUM(L63:$L$63)</f>
        <v>0</v>
      </c>
      <c r="N63" s="31">
        <f t="shared" si="15"/>
        <v>0</v>
      </c>
      <c r="O63" s="31"/>
      <c r="P63" s="31"/>
      <c r="Q63" s="32"/>
      <c r="R63" s="10"/>
      <c r="S63" s="10"/>
      <c r="T63" s="10"/>
      <c r="U63" s="10"/>
      <c r="V63" s="10"/>
      <c r="W63" s="10"/>
      <c r="X63" s="10"/>
      <c r="Y63" s="10"/>
    </row>
    <row r="64" spans="8:25" s="9" customFormat="1" ht="12"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</sheetData>
  <mergeCells count="1">
    <mergeCell ref="B4:E5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72"/>
  <sheetViews>
    <sheetView workbookViewId="0" topLeftCell="A1">
      <selection activeCell="K21" sqref="K21"/>
    </sheetView>
  </sheetViews>
  <sheetFormatPr defaultColWidth="9.00390625" defaultRowHeight="14.25" customHeight="1"/>
  <cols>
    <col min="1" max="2" width="9.125" style="1" customWidth="1"/>
    <col min="3" max="3" width="13.00390625" style="1" customWidth="1"/>
    <col min="4" max="12" width="9.125" style="1" customWidth="1"/>
    <col min="13" max="13" width="56.125" style="33" bestFit="1" customWidth="1"/>
    <col min="14" max="14" width="13.75390625" style="33" bestFit="1" customWidth="1"/>
    <col min="15" max="15" width="27.625" style="33" customWidth="1"/>
    <col min="16" max="16" width="56.125" style="1" bestFit="1" customWidth="1"/>
    <col min="17" max="16384" width="9.125" style="1" customWidth="1"/>
  </cols>
  <sheetData>
    <row r="1" ht="14.25" customHeight="1" thickBot="1"/>
    <row r="2" spans="2:3" ht="14.25" customHeight="1" thickBot="1">
      <c r="B2" s="63" t="s">
        <v>6</v>
      </c>
      <c r="C2" s="64"/>
    </row>
    <row r="3" spans="2:3" s="2" customFormat="1" ht="26.25" thickBot="1">
      <c r="B3" s="34" t="s">
        <v>4</v>
      </c>
      <c r="C3" s="35" t="s">
        <v>5</v>
      </c>
    </row>
    <row r="4" spans="2:3" ht="14.25" customHeight="1">
      <c r="B4" s="36">
        <v>500</v>
      </c>
      <c r="C4" s="37">
        <v>190000000</v>
      </c>
    </row>
    <row r="5" spans="2:3" ht="14.25" customHeight="1">
      <c r="B5" s="38">
        <v>600</v>
      </c>
      <c r="C5" s="39">
        <v>200000000</v>
      </c>
    </row>
    <row r="6" spans="2:3" ht="14.25" customHeight="1" thickBot="1">
      <c r="B6" s="38">
        <v>700</v>
      </c>
      <c r="C6" s="39">
        <v>207000000</v>
      </c>
    </row>
    <row r="7" spans="2:13" ht="14.25" customHeight="1" thickBot="1">
      <c r="B7" s="38">
        <v>800</v>
      </c>
      <c r="C7" s="39">
        <v>220000000</v>
      </c>
      <c r="M7" s="4" t="s">
        <v>18</v>
      </c>
    </row>
    <row r="8" spans="2:13" ht="14.25" customHeight="1" thickBot="1">
      <c r="B8" s="38">
        <v>900</v>
      </c>
      <c r="C8" s="39">
        <v>226000000</v>
      </c>
      <c r="M8" s="7" t="s">
        <v>19</v>
      </c>
    </row>
    <row r="9" spans="2:3" ht="14.25" customHeight="1">
      <c r="B9" s="38">
        <v>1000</v>
      </c>
      <c r="C9" s="39">
        <v>254000000</v>
      </c>
    </row>
    <row r="10" spans="2:3" ht="14.25" customHeight="1">
      <c r="B10" s="38">
        <v>1100</v>
      </c>
      <c r="C10" s="39">
        <v>301000000</v>
      </c>
    </row>
    <row r="11" spans="2:3" ht="14.25" customHeight="1">
      <c r="B11" s="38">
        <v>1200</v>
      </c>
      <c r="C11" s="39">
        <v>360000000</v>
      </c>
    </row>
    <row r="12" spans="2:15" ht="14.25" customHeight="1" thickBot="1">
      <c r="B12" s="38">
        <v>1300</v>
      </c>
      <c r="C12" s="39">
        <v>360000000</v>
      </c>
      <c r="O12" s="5"/>
    </row>
    <row r="13" spans="2:15" ht="14.25" customHeight="1" thickBot="1">
      <c r="B13" s="38">
        <v>1400</v>
      </c>
      <c r="C13" s="39">
        <v>350000000</v>
      </c>
      <c r="M13" s="6" t="s">
        <v>17</v>
      </c>
      <c r="O13" s="5"/>
    </row>
    <row r="14" spans="2:14" ht="14.25" customHeight="1" thickBot="1">
      <c r="B14" s="38">
        <v>1500</v>
      </c>
      <c r="C14" s="39">
        <v>425000000</v>
      </c>
      <c r="M14" s="8" t="s">
        <v>20</v>
      </c>
      <c r="N14" s="42" t="s">
        <v>21</v>
      </c>
    </row>
    <row r="15" spans="2:3" ht="14.25" customHeight="1">
      <c r="B15" s="38">
        <v>1600</v>
      </c>
      <c r="C15" s="39">
        <v>545000000</v>
      </c>
    </row>
    <row r="16" spans="2:13" ht="14.25" customHeight="1">
      <c r="B16" s="38">
        <v>1700</v>
      </c>
      <c r="C16" s="39">
        <v>600000000</v>
      </c>
      <c r="M16" s="33" t="s">
        <v>46</v>
      </c>
    </row>
    <row r="17" spans="2:13" ht="14.25" customHeight="1" thickBot="1">
      <c r="B17" s="38">
        <v>1800</v>
      </c>
      <c r="C17" s="39">
        <v>813000000</v>
      </c>
      <c r="M17" s="33" t="s">
        <v>47</v>
      </c>
    </row>
    <row r="18" spans="2:13" ht="14.25" customHeight="1" thickBot="1">
      <c r="B18" s="40">
        <v>1900</v>
      </c>
      <c r="C18" s="41">
        <v>1550000000</v>
      </c>
      <c r="M18" s="8" t="s">
        <v>22</v>
      </c>
    </row>
    <row r="19" spans="2:3" ht="14.25" customHeight="1" thickBot="1">
      <c r="B19" s="33"/>
      <c r="C19" s="33"/>
    </row>
    <row r="20" spans="2:15" ht="14.25" customHeight="1" thickBot="1">
      <c r="B20" s="65" t="s">
        <v>7</v>
      </c>
      <c r="C20" s="66"/>
      <c r="M20" s="8" t="s">
        <v>23</v>
      </c>
      <c r="N20" s="8" t="s">
        <v>24</v>
      </c>
      <c r="O20" s="51"/>
    </row>
    <row r="21" spans="2:15" s="3" customFormat="1" ht="44.25" customHeight="1" thickBot="1">
      <c r="B21" s="43" t="s">
        <v>4</v>
      </c>
      <c r="C21" s="44" t="s">
        <v>5</v>
      </c>
      <c r="M21" s="51"/>
      <c r="N21" s="52" t="s">
        <v>25</v>
      </c>
      <c r="O21" s="52" t="s">
        <v>26</v>
      </c>
    </row>
    <row r="22" spans="2:14" ht="14.25" customHeight="1" thickBot="1">
      <c r="B22" s="45">
        <v>1950</v>
      </c>
      <c r="C22" s="46">
        <v>2555078074</v>
      </c>
      <c r="N22" s="53" t="s">
        <v>27</v>
      </c>
    </row>
    <row r="23" spans="2:14" ht="14.25" customHeight="1" thickBot="1">
      <c r="B23" s="47">
        <v>1951</v>
      </c>
      <c r="C23" s="48">
        <v>2592861684</v>
      </c>
      <c r="N23" s="53" t="s">
        <v>28</v>
      </c>
    </row>
    <row r="24" spans="2:14" ht="14.25" customHeight="1" thickBot="1">
      <c r="B24" s="47">
        <v>1952</v>
      </c>
      <c r="C24" s="48">
        <v>2634919408</v>
      </c>
      <c r="N24" s="53">
        <f>0.693/0.0012</f>
        <v>577.5</v>
      </c>
    </row>
    <row r="25" spans="2:3" ht="14.25" customHeight="1">
      <c r="B25" s="47">
        <v>1953</v>
      </c>
      <c r="C25" s="48">
        <v>2680253696</v>
      </c>
    </row>
    <row r="26" spans="2:3" ht="14.25" customHeight="1">
      <c r="B26" s="47">
        <v>1954</v>
      </c>
      <c r="C26" s="48">
        <v>2728222066</v>
      </c>
    </row>
    <row r="27" spans="2:3" ht="14.25" customHeight="1">
      <c r="B27" s="47">
        <v>1955</v>
      </c>
      <c r="C27" s="48">
        <v>2779669781</v>
      </c>
    </row>
    <row r="28" spans="2:3" ht="14.25" customHeight="1">
      <c r="B28" s="47">
        <v>1956</v>
      </c>
      <c r="C28" s="48">
        <v>2832623670</v>
      </c>
    </row>
    <row r="29" spans="2:3" ht="14.25" customHeight="1">
      <c r="B29" s="47">
        <v>1957</v>
      </c>
      <c r="C29" s="48">
        <v>2888444047</v>
      </c>
    </row>
    <row r="30" spans="2:3" ht="14.25" customHeight="1">
      <c r="B30" s="47">
        <v>1958</v>
      </c>
      <c r="C30" s="48">
        <v>2944942787</v>
      </c>
    </row>
    <row r="31" spans="2:3" ht="14.25" customHeight="1">
      <c r="B31" s="47">
        <v>1959</v>
      </c>
      <c r="C31" s="48">
        <v>2997268998</v>
      </c>
    </row>
    <row r="32" spans="2:3" ht="14.25" customHeight="1">
      <c r="B32" s="47">
        <v>1960</v>
      </c>
      <c r="C32" s="48">
        <v>3039332401</v>
      </c>
    </row>
    <row r="33" spans="2:3" ht="14.25" customHeight="1">
      <c r="B33" s="47">
        <v>1961</v>
      </c>
      <c r="C33" s="48">
        <v>3080114361</v>
      </c>
    </row>
    <row r="34" spans="2:3" ht="14.25" customHeight="1">
      <c r="B34" s="47">
        <v>1962</v>
      </c>
      <c r="C34" s="48">
        <v>3136197751</v>
      </c>
    </row>
    <row r="35" spans="2:3" ht="14.25" customHeight="1">
      <c r="B35" s="47">
        <v>1963</v>
      </c>
      <c r="C35" s="48">
        <v>3205706699</v>
      </c>
    </row>
    <row r="36" spans="2:3" ht="14.25" customHeight="1">
      <c r="B36" s="47">
        <v>1964</v>
      </c>
      <c r="C36" s="48">
        <v>3276816764</v>
      </c>
    </row>
    <row r="37" spans="2:3" ht="14.25" customHeight="1">
      <c r="B37" s="47">
        <v>1965</v>
      </c>
      <c r="C37" s="48">
        <v>3345837853</v>
      </c>
    </row>
    <row r="38" spans="2:3" ht="14.25" customHeight="1">
      <c r="B38" s="47">
        <v>1966</v>
      </c>
      <c r="C38" s="48">
        <v>3416065246</v>
      </c>
    </row>
    <row r="39" spans="2:3" ht="14.25" customHeight="1">
      <c r="B39" s="47">
        <v>1967</v>
      </c>
      <c r="C39" s="48">
        <v>3485807350</v>
      </c>
    </row>
    <row r="40" spans="2:3" ht="14.25" customHeight="1">
      <c r="B40" s="47">
        <v>1968</v>
      </c>
      <c r="C40" s="48">
        <v>3557675690</v>
      </c>
    </row>
    <row r="41" spans="2:3" ht="14.25" customHeight="1">
      <c r="B41" s="47">
        <v>1969</v>
      </c>
      <c r="C41" s="48">
        <v>3632341351</v>
      </c>
    </row>
    <row r="42" spans="2:3" ht="14.25" customHeight="1">
      <c r="B42" s="47">
        <v>1970</v>
      </c>
      <c r="C42" s="48">
        <v>3707610112</v>
      </c>
    </row>
    <row r="43" spans="2:3" ht="14.25" customHeight="1">
      <c r="B43" s="47">
        <v>1971</v>
      </c>
      <c r="C43" s="48">
        <v>3785190759</v>
      </c>
    </row>
    <row r="44" spans="2:3" ht="14.25" customHeight="1">
      <c r="B44" s="47">
        <v>1972</v>
      </c>
      <c r="C44" s="48">
        <v>3862197286</v>
      </c>
    </row>
    <row r="45" spans="2:3" ht="14.25" customHeight="1">
      <c r="B45" s="47">
        <v>1973</v>
      </c>
      <c r="C45" s="48">
        <v>3938708588</v>
      </c>
    </row>
    <row r="46" spans="2:3" ht="14.25" customHeight="1">
      <c r="B46" s="47">
        <v>1974</v>
      </c>
      <c r="C46" s="48">
        <v>4014598416</v>
      </c>
    </row>
    <row r="47" spans="2:3" ht="14.25" customHeight="1">
      <c r="B47" s="47">
        <v>1975</v>
      </c>
      <c r="C47" s="48">
        <v>4088224047</v>
      </c>
    </row>
    <row r="48" spans="2:3" ht="14.25" customHeight="1">
      <c r="B48" s="47">
        <v>1976</v>
      </c>
      <c r="C48" s="48">
        <v>4160391803</v>
      </c>
    </row>
    <row r="49" spans="2:3" ht="14.25" customHeight="1">
      <c r="B49" s="47">
        <v>1977</v>
      </c>
      <c r="C49" s="48">
        <v>4232928595</v>
      </c>
    </row>
    <row r="50" spans="2:3" ht="14.25" customHeight="1">
      <c r="B50" s="47">
        <v>1978</v>
      </c>
      <c r="C50" s="48">
        <v>4305403287</v>
      </c>
    </row>
    <row r="51" spans="2:3" ht="14.25" customHeight="1">
      <c r="B51" s="47">
        <v>1979</v>
      </c>
      <c r="C51" s="48">
        <v>4380776827</v>
      </c>
    </row>
    <row r="52" spans="2:3" ht="14.25" customHeight="1">
      <c r="B52" s="47">
        <v>1980</v>
      </c>
      <c r="C52" s="48">
        <v>4456705217</v>
      </c>
    </row>
    <row r="53" spans="2:3" ht="14.25" customHeight="1">
      <c r="B53" s="47">
        <v>1981</v>
      </c>
      <c r="C53" s="48">
        <v>4532964932</v>
      </c>
    </row>
    <row r="54" spans="2:3" ht="14.25" customHeight="1">
      <c r="B54" s="47">
        <v>1982</v>
      </c>
      <c r="C54" s="48">
        <v>4613401886</v>
      </c>
    </row>
    <row r="55" spans="2:3" ht="14.25" customHeight="1">
      <c r="B55" s="47">
        <v>1983</v>
      </c>
      <c r="C55" s="48">
        <v>4693932150</v>
      </c>
    </row>
    <row r="56" spans="2:3" ht="14.25" customHeight="1">
      <c r="B56" s="47">
        <v>1984</v>
      </c>
      <c r="C56" s="48">
        <v>4773566805</v>
      </c>
    </row>
    <row r="57" spans="2:3" ht="14.25" customHeight="1">
      <c r="B57" s="47">
        <v>1985</v>
      </c>
      <c r="C57" s="48">
        <v>4854602890</v>
      </c>
    </row>
    <row r="58" spans="2:3" ht="14.25" customHeight="1">
      <c r="B58" s="47">
        <v>1986</v>
      </c>
      <c r="C58" s="48">
        <v>4937607708</v>
      </c>
    </row>
    <row r="59" spans="2:3" ht="14.25" customHeight="1">
      <c r="B59" s="47">
        <v>1987</v>
      </c>
      <c r="C59" s="48">
        <v>5023570176</v>
      </c>
    </row>
    <row r="60" spans="2:3" ht="14.25" customHeight="1">
      <c r="B60" s="47">
        <v>1988</v>
      </c>
      <c r="C60" s="48">
        <v>5110153261</v>
      </c>
    </row>
    <row r="61" spans="2:3" ht="14.25" customHeight="1">
      <c r="B61" s="47">
        <v>1989</v>
      </c>
      <c r="C61" s="48">
        <v>5196333209</v>
      </c>
    </row>
    <row r="62" spans="2:3" ht="14.25" customHeight="1">
      <c r="B62" s="47">
        <v>1990</v>
      </c>
      <c r="C62" s="48">
        <v>5283755345</v>
      </c>
    </row>
    <row r="63" spans="2:3" ht="14.25" customHeight="1">
      <c r="B63" s="47">
        <v>1991</v>
      </c>
      <c r="C63" s="48">
        <v>5366938089</v>
      </c>
    </row>
    <row r="64" spans="2:3" ht="14.25" customHeight="1">
      <c r="B64" s="47">
        <v>1992</v>
      </c>
      <c r="C64" s="48">
        <v>5449663819</v>
      </c>
    </row>
    <row r="65" spans="2:3" ht="14.25" customHeight="1">
      <c r="B65" s="47">
        <v>1993</v>
      </c>
      <c r="C65" s="48">
        <v>5531001812</v>
      </c>
    </row>
    <row r="66" spans="2:3" ht="14.25" customHeight="1">
      <c r="B66" s="47">
        <v>1994</v>
      </c>
      <c r="C66" s="48">
        <v>5610978348</v>
      </c>
    </row>
    <row r="67" spans="2:3" ht="14.25" customHeight="1">
      <c r="B67" s="47">
        <v>1995</v>
      </c>
      <c r="C67" s="48">
        <v>5690865776</v>
      </c>
    </row>
    <row r="68" spans="2:3" ht="14.25" customHeight="1">
      <c r="B68" s="47">
        <v>1996</v>
      </c>
      <c r="C68" s="48">
        <v>5768612284</v>
      </c>
    </row>
    <row r="69" spans="2:3" ht="14.25" customHeight="1">
      <c r="B69" s="47">
        <v>1997</v>
      </c>
      <c r="C69" s="48">
        <v>5846804802</v>
      </c>
    </row>
    <row r="70" spans="2:3" ht="14.25" customHeight="1">
      <c r="B70" s="47">
        <v>1998</v>
      </c>
      <c r="C70" s="48">
        <v>5924574901</v>
      </c>
    </row>
    <row r="71" spans="2:3" ht="14.25" customHeight="1">
      <c r="B71" s="47">
        <v>1999</v>
      </c>
      <c r="C71" s="48">
        <v>6002509427</v>
      </c>
    </row>
    <row r="72" spans="2:3" ht="14.25" customHeight="1" thickBot="1">
      <c r="B72" s="49">
        <v>2000</v>
      </c>
      <c r="C72" s="50">
        <v>6080141683</v>
      </c>
    </row>
  </sheetData>
  <mergeCells count="2">
    <mergeCell ref="B2:C2"/>
    <mergeCell ref="B20:C20"/>
  </mergeCells>
  <printOptions gridLines="1" headings="1"/>
  <pageMargins left="0.18" right="0.25" top="0.17" bottom="0.1" header="0.13" footer="0.06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FCT/UNL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Eva &amp; Raquel</cp:lastModifiedBy>
  <cp:lastPrinted>2006-04-22T20:04:35Z</cp:lastPrinted>
  <dcterms:created xsi:type="dcterms:W3CDTF">2006-03-30T13:07:55Z</dcterms:created>
  <dcterms:modified xsi:type="dcterms:W3CDTF">2006-04-22T20:10:24Z</dcterms:modified>
  <cp:category/>
  <cp:version/>
  <cp:contentType/>
  <cp:contentStatus/>
</cp:coreProperties>
</file>