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16" yWindow="65461" windowWidth="15480" windowHeight="11640" activeTab="1"/>
  </bookViews>
  <sheets>
    <sheet name="PPL Terrestre" sheetId="1" r:id="rId1"/>
    <sheet name="PPL Aquático" sheetId="2" r:id="rId2"/>
  </sheets>
  <definedNames/>
  <calcPr fullCalcOnLoad="1"/>
</workbook>
</file>

<file path=xl/sharedStrings.xml><?xml version="1.0" encoding="utf-8"?>
<sst xmlns="http://schemas.openxmlformats.org/spreadsheetml/2006/main" count="78" uniqueCount="50">
  <si>
    <r>
      <t xml:space="preserve"> </t>
    </r>
    <r>
      <rPr>
        <sz val="10"/>
        <color indexed="8"/>
        <rFont val="Arial"/>
        <family val="0"/>
      </rPr>
      <t xml:space="preserve">P1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</si>
  <si>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Parte aérea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</si>
  <si>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M. morta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</si>
  <si>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P2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</si>
  <si>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P3 </t>
    </r>
    <r>
      <rPr>
        <sz val="10"/>
        <rFont val="Arial"/>
        <family val="0"/>
      </rPr>
      <t xml:space="preserve"> </t>
    </r>
  </si>
  <si>
    <t xml:space="preserve"> Sol</t>
  </si>
  <si>
    <t>b0</t>
  </si>
  <si>
    <t>b1</t>
  </si>
  <si>
    <t>w0,a0</t>
  </si>
  <si>
    <t>a1</t>
  </si>
  <si>
    <t>w1</t>
  </si>
  <si>
    <r>
      <t xml:space="preserve"> </t>
    </r>
    <r>
      <rPr>
        <b/>
        <sz val="10"/>
        <color indexed="8"/>
        <rFont val="Arial"/>
        <family val="0"/>
      </rPr>
      <t xml:space="preserve">Local 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</si>
  <si>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Parcelas 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</si>
  <si>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Material 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</si>
  <si>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sacos 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</si>
  <si>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Tara(g) </t>
    </r>
    <r>
      <rPr>
        <b/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</si>
  <si>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Peso seco total(g) </t>
    </r>
    <r>
      <rPr>
        <b/>
        <sz val="10"/>
        <rFont val="Arial"/>
        <family val="0"/>
      </rPr>
      <t xml:space="preserve"> </t>
    </r>
  </si>
  <si>
    <t xml:space="preserve"> Sombra  </t>
  </si>
  <si>
    <t>Taxa de decomposição r (g/dia)</t>
  </si>
  <si>
    <r>
      <t xml:space="preserve"> </t>
    </r>
    <r>
      <rPr>
        <b/>
        <sz val="10"/>
        <color indexed="8"/>
        <rFont val="Arial"/>
        <family val="0"/>
      </rPr>
      <t xml:space="preserve">Peso seco (g) </t>
    </r>
    <r>
      <rPr>
        <b/>
        <sz val="10"/>
        <rFont val="Arial"/>
        <family val="0"/>
      </rPr>
      <t xml:space="preserve"> </t>
    </r>
  </si>
  <si>
    <t>Material decomposto (x) g/parcela</t>
  </si>
  <si>
    <t>PPL parte aérea (y)</t>
  </si>
  <si>
    <t>Variação total da matéria morta (m)</t>
  </si>
  <si>
    <t>Sol</t>
  </si>
  <si>
    <t>Sombra</t>
  </si>
  <si>
    <t>PPL por área por dia (m2/dia)</t>
  </si>
  <si>
    <r>
      <t xml:space="preserve"> </t>
    </r>
    <r>
      <rPr>
        <b/>
        <sz val="10"/>
        <color indexed="8"/>
        <rFont val="Arial"/>
        <family val="0"/>
      </rPr>
      <t xml:space="preserve">Nº frasco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</si>
  <si>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Nível prof.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</si>
  <si>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vol. frasco(ml)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</si>
  <si>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Vol. tiossulf (ml)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</si>
  <si>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to </t>
    </r>
    <r>
      <rPr>
        <sz val="10"/>
        <rFont val="Arial"/>
        <family val="0"/>
      </rPr>
      <t xml:space="preserve"> </t>
    </r>
  </si>
  <si>
    <t xml:space="preserve"> 47*  </t>
  </si>
  <si>
    <t xml:space="preserve"> 71*  </t>
  </si>
  <si>
    <t xml:space="preserve"> 65*  </t>
  </si>
  <si>
    <t xml:space="preserve"> 49*  </t>
  </si>
  <si>
    <t>Oxigénio dissolvido (mg)</t>
  </si>
  <si>
    <r>
      <t>PPL Média I</t>
    </r>
    <r>
      <rPr>
        <vertAlign val="subscript"/>
        <sz val="10"/>
        <rFont val="Arial"/>
        <family val="2"/>
      </rPr>
      <t>2</t>
    </r>
  </si>
  <si>
    <r>
      <t>PPL Média I</t>
    </r>
    <r>
      <rPr>
        <vertAlign val="subscript"/>
        <sz val="10"/>
        <rFont val="Arial"/>
        <family val="2"/>
      </rPr>
      <t>1</t>
    </r>
  </si>
  <si>
    <r>
      <t>PPL Média I</t>
    </r>
    <r>
      <rPr>
        <vertAlign val="subscript"/>
        <sz val="10"/>
        <rFont val="Arial"/>
        <family val="2"/>
      </rPr>
      <t>3</t>
    </r>
  </si>
  <si>
    <r>
      <t>PPL Média I</t>
    </r>
    <r>
      <rPr>
        <vertAlign val="subscript"/>
        <sz val="10"/>
        <rFont val="Arial"/>
        <family val="2"/>
      </rPr>
      <t>0</t>
    </r>
  </si>
  <si>
    <r>
      <t>Respiração R</t>
    </r>
    <r>
      <rPr>
        <vertAlign val="subscript"/>
        <sz val="10"/>
        <rFont val="Arial"/>
        <family val="2"/>
      </rPr>
      <t>3</t>
    </r>
  </si>
  <si>
    <r>
      <t>Respiração R</t>
    </r>
    <r>
      <rPr>
        <vertAlign val="subscript"/>
        <sz val="10"/>
        <rFont val="Arial"/>
        <family val="2"/>
      </rPr>
      <t>2</t>
    </r>
  </si>
  <si>
    <r>
      <t>Respiração R</t>
    </r>
    <r>
      <rPr>
        <vertAlign val="subscript"/>
        <sz val="10"/>
        <rFont val="Arial"/>
        <family val="2"/>
      </rPr>
      <t>1</t>
    </r>
  </si>
  <si>
    <r>
      <t>Respiração R</t>
    </r>
    <r>
      <rPr>
        <vertAlign val="subscript"/>
        <sz val="10"/>
        <rFont val="Arial"/>
        <family val="2"/>
      </rPr>
      <t>0</t>
    </r>
  </si>
  <si>
    <t>PPB</t>
  </si>
  <si>
    <t>Oxigénio já existente</t>
  </si>
  <si>
    <t>Oxigénio médio dissolvido por nível</t>
  </si>
  <si>
    <t>Profundidade</t>
  </si>
  <si>
    <t>PPL</t>
  </si>
  <si>
    <t>Nivel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</si>
</sst>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b/>
      <sz val="9.5"/>
      <name val="Arial"/>
      <family val="0"/>
    </font>
    <font>
      <sz val="9.5"/>
      <name val="Arial"/>
      <family val="2"/>
    </font>
    <font>
      <b/>
      <sz val="10.25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b/>
      <sz val="11"/>
      <name val="Arial"/>
      <family val="0"/>
    </font>
    <font>
      <sz val="9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22"/>
        <bgColor indexed="47"/>
      </patternFill>
    </fill>
    <fill>
      <patternFill patternType="mediumGray">
        <fgColor indexed="22"/>
        <bgColor indexed="43"/>
      </patternFill>
    </fill>
    <fill>
      <patternFill patternType="mediumGray">
        <fgColor indexed="22"/>
        <bgColor indexed="41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2" fontId="11" fillId="9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2" fontId="11" fillId="9" borderId="2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10" borderId="2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10" borderId="3" xfId="0" applyNumberFormat="1" applyFill="1" applyBorder="1" applyAlignment="1">
      <alignment horizontal="center" vertical="center"/>
    </xf>
    <xf numFmtId="0" fontId="0" fillId="8" borderId="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0" fillId="7" borderId="4" xfId="0" applyNumberFormat="1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3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10" borderId="4" xfId="0" applyNumberFormat="1" applyFon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2" fontId="0" fillId="10" borderId="3" xfId="0" applyNumberFormat="1" applyFont="1" applyFill="1" applyBorder="1" applyAlignment="1">
      <alignment horizontal="center"/>
    </xf>
    <xf numFmtId="2" fontId="0" fillId="8" borderId="4" xfId="0" applyNumberFormat="1" applyFont="1" applyFill="1" applyBorder="1" applyAlignment="1">
      <alignment horizontal="center"/>
    </xf>
    <xf numFmtId="2" fontId="0" fillId="8" borderId="2" xfId="0" applyNumberFormat="1" applyFont="1" applyFill="1" applyBorder="1" applyAlignment="1">
      <alignment horizontal="center"/>
    </xf>
    <xf numFmtId="2" fontId="0" fillId="8" borderId="3" xfId="0" applyNumberFormat="1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10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1" xfId="0" applyFill="1" applyBorder="1" applyAlignment="1">
      <alignment/>
    </xf>
    <xf numFmtId="2" fontId="3" fillId="6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10" borderId="4" xfId="0" applyNumberFormat="1" applyFont="1" applyFill="1" applyBorder="1" applyAlignment="1">
      <alignment horizontal="center" vertical="center"/>
    </xf>
    <xf numFmtId="2" fontId="3" fillId="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7" xfId="0" applyFill="1" applyBorder="1" applyAlignment="1">
      <alignment horizontal="center"/>
    </xf>
    <xf numFmtId="0" fontId="0" fillId="11" borderId="3" xfId="0" applyFill="1" applyBorder="1" applyAlignment="1">
      <alignment/>
    </xf>
    <xf numFmtId="2" fontId="0" fillId="11" borderId="3" xfId="0" applyNumberFormat="1" applyFill="1" applyBorder="1" applyAlignment="1">
      <alignment horizontal="center" vertical="center"/>
    </xf>
    <xf numFmtId="0" fontId="0" fillId="12" borderId="3" xfId="0" applyFill="1" applyBorder="1" applyAlignment="1">
      <alignment/>
    </xf>
    <xf numFmtId="2" fontId="0" fillId="12" borderId="3" xfId="0" applyNumberFormat="1" applyFill="1" applyBorder="1" applyAlignment="1">
      <alignment horizontal="center" vertical="center"/>
    </xf>
    <xf numFmtId="0" fontId="0" fillId="13" borderId="3" xfId="0" applyFill="1" applyBorder="1" applyAlignment="1">
      <alignment/>
    </xf>
    <xf numFmtId="2" fontId="0" fillId="13" borderId="3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/>
    </xf>
    <xf numFmtId="2" fontId="0" fillId="14" borderId="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3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10" borderId="4" xfId="0" applyNumberFormat="1" applyFont="1" applyFill="1" applyBorder="1" applyAlignment="1">
      <alignment horizontal="center" vertical="center"/>
    </xf>
    <xf numFmtId="2" fontId="3" fillId="10" borderId="3" xfId="0" applyNumberFormat="1" applyFont="1" applyFill="1" applyBorder="1" applyAlignment="1">
      <alignment horizontal="center" vertical="center"/>
    </xf>
    <xf numFmtId="2" fontId="3" fillId="8" borderId="4" xfId="0" applyNumberFormat="1" applyFont="1" applyFill="1" applyBorder="1" applyAlignment="1">
      <alignment horizontal="center" vertical="center"/>
    </xf>
    <xf numFmtId="2" fontId="3" fillId="8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Variação total da matéria morta (m)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'PPL Terrestre'!$L$2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'PPL Terrestre'!$K$5</c:f>
              <c:strCache/>
            </c:strRef>
          </c:cat>
          <c:val>
            <c:numRef>
              <c:f>'PPL Terrestre'!$L$5</c:f>
              <c:numCache/>
            </c:numRef>
          </c:val>
        </c:ser>
        <c:ser>
          <c:idx val="1"/>
          <c:order val="1"/>
          <c:tx>
            <c:strRef>
              <c:f>'PPL Terrestre'!$M$2</c:f>
              <c:strCache>
                <c:ptCount val="1"/>
                <c:pt idx="0">
                  <c:v>Sombra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'PPL Terrestre'!$K$5</c:f>
              <c:strCache/>
            </c:strRef>
          </c:cat>
          <c:val>
            <c:numRef>
              <c:f>'PPL Terrestre'!$M$5</c:f>
              <c:numCache/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PPL por área por dia (m2/dia)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'PPL Terrestre'!$L$2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'PPL Terrestre'!$K$7</c:f>
              <c:strCache/>
            </c:strRef>
          </c:cat>
          <c:val>
            <c:numRef>
              <c:f>'PPL Terrestre'!$L$7</c:f>
              <c:numCache/>
            </c:numRef>
          </c:val>
        </c:ser>
        <c:ser>
          <c:idx val="1"/>
          <c:order val="1"/>
          <c:tx>
            <c:strRef>
              <c:f>'PPL Terrestre'!$M$2</c:f>
              <c:strCache>
                <c:ptCount val="1"/>
                <c:pt idx="0">
                  <c:v>Sombra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'PPL Terrestre'!$K$7</c:f>
              <c:strCache/>
            </c:strRef>
          </c:cat>
          <c:val>
            <c:numRef>
              <c:f>'PPL Terrestre'!$M$7</c:f>
              <c:numCache/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Oxigénio dissolvido (mg) por profundidade</a:t>
            </a:r>
          </a:p>
        </c:rich>
      </c:tx>
      <c:layout>
        <c:manualLayout>
          <c:xMode val="factor"/>
          <c:yMode val="factor"/>
          <c:x val="-0.01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725"/>
          <c:w val="0.6817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'PPL Aquático'!$F$2</c:f>
              <c:strCache>
                <c:ptCount val="1"/>
                <c:pt idx="0">
                  <c:v>Oxigénio dissolvido (mg)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'PPL Aquático'!$B$21:$E$21</c:f>
              <c:numCache/>
            </c:numRef>
          </c:xVal>
          <c:yVal>
            <c:numRef>
              <c:f>'PPL Aquático'!$B$22:$E$22</c:f>
              <c:numCache/>
            </c:numRef>
          </c:yVal>
          <c:smooth val="1"/>
        </c:ser>
        <c:axId val="57190018"/>
        <c:axId val="44948115"/>
      </c:scatterChart>
      <c:valAx>
        <c:axId val="57190018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Oxigénio dissolvido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8115"/>
        <c:crosses val="max"/>
        <c:crossBetween val="midCat"/>
        <c:dispUnits/>
        <c:majorUnit val="1"/>
        <c:minorUnit val="0.5"/>
      </c:valAx>
      <c:valAx>
        <c:axId val="44948115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Profundidade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 val="max"/>
        <c:crossBetween val="midCat"/>
        <c:dispUnits/>
        <c:majorUnit val="1"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PPL e PPB face à profundidade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'PPL Aquático'!$L$5</c:f>
              <c:strCache>
                <c:ptCount val="1"/>
                <c:pt idx="0">
                  <c:v>PPL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'PPL Aquático'!$L$6:$L$9</c:f>
              <c:numCache/>
            </c:numRef>
          </c:xVal>
          <c:yVal>
            <c:numRef>
              <c:f>'PPL Aquático'!$K$6:$K$9</c:f>
              <c:numCache/>
            </c:numRef>
          </c:yVal>
          <c:smooth val="1"/>
        </c:ser>
        <c:ser>
          <c:idx val="1"/>
          <c:order val="1"/>
          <c:tx>
            <c:strRef>
              <c:f>'PPL Aquático'!$M$5</c:f>
              <c:strCache>
                <c:ptCount val="1"/>
                <c:pt idx="0">
                  <c:v>PPB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'PPL Aquático'!$M$6:$M$9</c:f>
              <c:numCache/>
            </c:numRef>
          </c:xVal>
          <c:yVal>
            <c:numRef>
              <c:f>'PPL Aquático'!$K$6:$K$9</c:f>
              <c:numCache/>
            </c:numRef>
          </c:yVal>
          <c:smooth val="1"/>
        </c:ser>
        <c:axId val="1879852"/>
        <c:axId val="16918669"/>
      </c:scatterChart>
      <c:valAx>
        <c:axId val="1879852"/>
        <c:scaling>
          <c:orientation val="minMax"/>
          <c:max val="24"/>
          <c:min val="-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PPL e 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 val="max"/>
        <c:crossBetween val="midCat"/>
        <c:dispUnits/>
      </c:valAx>
      <c:valAx>
        <c:axId val="16918669"/>
        <c:scaling>
          <c:orientation val="maxMin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Profundidade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 val="max"/>
        <c:crossBetween val="midCat"/>
        <c:dispUnits/>
        <c:majorUnit val="1"/>
      </c:valAx>
      <c:spPr>
        <a:gradFill rotWithShape="1">
          <a:gsLst>
            <a:gs pos="0">
              <a:srgbClr val="CCFFCC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13</xdr:row>
      <xdr:rowOff>0</xdr:rowOff>
    </xdr:from>
    <xdr:to>
      <xdr:col>8</xdr:col>
      <xdr:colOff>438150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847725" y="2105025"/>
        <a:ext cx="52006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885825</xdr:colOff>
      <xdr:row>12</xdr:row>
      <xdr:rowOff>104775</xdr:rowOff>
    </xdr:from>
    <xdr:to>
      <xdr:col>13</xdr:col>
      <xdr:colOff>133350</xdr:colOff>
      <xdr:row>33</xdr:row>
      <xdr:rowOff>85725</xdr:rowOff>
    </xdr:to>
    <xdr:graphicFrame>
      <xdr:nvGraphicFramePr>
        <xdr:cNvPr id="2" name="Chart 3"/>
        <xdr:cNvGraphicFramePr/>
      </xdr:nvGraphicFramePr>
      <xdr:xfrm>
        <a:off x="6496050" y="2047875"/>
        <a:ext cx="4829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95250</xdr:rowOff>
    </xdr:from>
    <xdr:to>
      <xdr:col>7</xdr:col>
      <xdr:colOff>476250</xdr:colOff>
      <xdr:row>51</xdr:row>
      <xdr:rowOff>85725</xdr:rowOff>
    </xdr:to>
    <xdr:graphicFrame>
      <xdr:nvGraphicFramePr>
        <xdr:cNvPr id="1" name="Chart 4"/>
        <xdr:cNvGraphicFramePr/>
      </xdr:nvGraphicFramePr>
      <xdr:xfrm>
        <a:off x="2190750" y="4448175"/>
        <a:ext cx="67341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25</xdr:row>
      <xdr:rowOff>104775</xdr:rowOff>
    </xdr:from>
    <xdr:to>
      <xdr:col>17</xdr:col>
      <xdr:colOff>295275</xdr:colOff>
      <xdr:row>51</xdr:row>
      <xdr:rowOff>76200</xdr:rowOff>
    </xdr:to>
    <xdr:graphicFrame>
      <xdr:nvGraphicFramePr>
        <xdr:cNvPr id="2" name="Chart 5"/>
        <xdr:cNvGraphicFramePr/>
      </xdr:nvGraphicFramePr>
      <xdr:xfrm>
        <a:off x="8943975" y="4457700"/>
        <a:ext cx="5895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F1">
      <selection activeCell="K10" sqref="K10"/>
    </sheetView>
  </sheetViews>
  <sheetFormatPr defaultColWidth="9.140625" defaultRowHeight="12.75"/>
  <cols>
    <col min="4" max="4" width="11.140625" style="0" bestFit="1" customWidth="1"/>
    <col min="8" max="8" width="18.140625" style="0" customWidth="1"/>
    <col min="9" max="9" width="17.8515625" style="0" bestFit="1" customWidth="1"/>
    <col min="10" max="10" width="7.57421875" style="0" customWidth="1"/>
    <col min="11" max="11" width="34.28125" style="0" bestFit="1" customWidth="1"/>
    <col min="12" max="13" width="12.00390625" style="0" bestFit="1" customWidth="1"/>
    <col min="14" max="14" width="18.8515625" style="0" bestFit="1" customWidth="1"/>
  </cols>
  <sheetData>
    <row r="1" spans="11:13" ht="12.75">
      <c r="K1" s="1"/>
      <c r="L1" s="1"/>
      <c r="M1" s="1"/>
    </row>
    <row r="2" spans="2:13" ht="12.75">
      <c r="B2" s="2" t="s">
        <v>11</v>
      </c>
      <c r="C2" s="2" t="s">
        <v>12</v>
      </c>
      <c r="D2" s="2" t="s">
        <v>13</v>
      </c>
      <c r="E2" s="2"/>
      <c r="F2" s="2" t="s">
        <v>14</v>
      </c>
      <c r="G2" s="2" t="s">
        <v>15</v>
      </c>
      <c r="H2" s="2" t="s">
        <v>16</v>
      </c>
      <c r="I2" s="2" t="s">
        <v>19</v>
      </c>
      <c r="K2" s="1"/>
      <c r="L2" s="25" t="s">
        <v>23</v>
      </c>
      <c r="M2" s="21" t="s">
        <v>24</v>
      </c>
    </row>
    <row r="3" spans="2:13" ht="12.75">
      <c r="B3" s="98" t="s">
        <v>5</v>
      </c>
      <c r="C3" s="101" t="s">
        <v>0</v>
      </c>
      <c r="D3" s="11" t="s">
        <v>1</v>
      </c>
      <c r="E3" s="12" t="s">
        <v>6</v>
      </c>
      <c r="F3" s="13">
        <v>1</v>
      </c>
      <c r="G3" s="14">
        <v>22.66</v>
      </c>
      <c r="H3" s="14">
        <v>73.5</v>
      </c>
      <c r="I3" s="14">
        <f>H3-G3</f>
        <v>50.84</v>
      </c>
      <c r="J3" s="12" t="s">
        <v>6</v>
      </c>
      <c r="K3" s="2" t="s">
        <v>18</v>
      </c>
      <c r="L3" s="20">
        <f>(LN(I4/I5)/(29))</f>
        <v>0.005171217177626383</v>
      </c>
      <c r="M3" s="24">
        <f>(LN(I9/I10)/(29))</f>
        <v>0.01951319624868913</v>
      </c>
    </row>
    <row r="4" spans="2:13" ht="12.75">
      <c r="B4" s="98"/>
      <c r="C4" s="101"/>
      <c r="D4" s="4" t="s">
        <v>2</v>
      </c>
      <c r="E4" s="3" t="s">
        <v>8</v>
      </c>
      <c r="F4" s="5">
        <v>2</v>
      </c>
      <c r="G4" s="6">
        <v>23.62</v>
      </c>
      <c r="H4" s="6">
        <v>64.55</v>
      </c>
      <c r="I4" s="6">
        <f aca="true" t="shared" si="0" ref="I4:I12">H4-G4</f>
        <v>40.92999999999999</v>
      </c>
      <c r="J4" s="3" t="s">
        <v>8</v>
      </c>
      <c r="K4" s="2" t="s">
        <v>20</v>
      </c>
      <c r="L4" s="23">
        <f>((I7+I4)/2)*L3*29</f>
        <v>6.45000747348161</v>
      </c>
      <c r="M4" s="22">
        <f>((I12+I9)/2)*M3*29</f>
        <v>14.07633194389812</v>
      </c>
    </row>
    <row r="5" spans="2:13" ht="12.75">
      <c r="B5" s="98"/>
      <c r="C5" s="11" t="s">
        <v>3</v>
      </c>
      <c r="D5" s="11" t="s">
        <v>2</v>
      </c>
      <c r="E5" s="12" t="s">
        <v>10</v>
      </c>
      <c r="F5" s="13">
        <v>4</v>
      </c>
      <c r="G5" s="14">
        <v>22.31</v>
      </c>
      <c r="H5" s="14">
        <v>57.54</v>
      </c>
      <c r="I5" s="14">
        <f t="shared" si="0"/>
        <v>35.230000000000004</v>
      </c>
      <c r="J5" s="12" t="s">
        <v>10</v>
      </c>
      <c r="K5" s="2" t="s">
        <v>22</v>
      </c>
      <c r="L5" s="20">
        <f>(I7-I4)+L4</f>
        <v>10.610007473481613</v>
      </c>
      <c r="M5" s="24">
        <f>(I12-I9)+M4</f>
        <v>17.406331943898117</v>
      </c>
    </row>
    <row r="6" spans="2:13" ht="12.75">
      <c r="B6" s="98"/>
      <c r="C6" s="101" t="s">
        <v>4</v>
      </c>
      <c r="D6" s="4" t="s">
        <v>1</v>
      </c>
      <c r="E6" s="3" t="s">
        <v>7</v>
      </c>
      <c r="F6" s="5">
        <v>5</v>
      </c>
      <c r="G6" s="6">
        <v>22.07</v>
      </c>
      <c r="H6" s="6">
        <v>155.8</v>
      </c>
      <c r="I6" s="6">
        <f t="shared" si="0"/>
        <v>133.73000000000002</v>
      </c>
      <c r="J6" s="3" t="s">
        <v>7</v>
      </c>
      <c r="K6" s="2" t="s">
        <v>21</v>
      </c>
      <c r="L6" s="23">
        <f>(I6-I3)+L5</f>
        <v>93.50000747348163</v>
      </c>
      <c r="M6" s="22">
        <f>(I11-I8)+M5</f>
        <v>21.676331943898116</v>
      </c>
    </row>
    <row r="7" spans="2:13" ht="12.75">
      <c r="B7" s="98"/>
      <c r="C7" s="101"/>
      <c r="D7" s="11" t="s">
        <v>2</v>
      </c>
      <c r="E7" s="12" t="s">
        <v>9</v>
      </c>
      <c r="F7" s="13">
        <v>6</v>
      </c>
      <c r="G7" s="14">
        <v>21.71</v>
      </c>
      <c r="H7" s="14">
        <v>66.8</v>
      </c>
      <c r="I7" s="14">
        <f t="shared" si="0"/>
        <v>45.089999999999996</v>
      </c>
      <c r="J7" s="12" t="s">
        <v>9</v>
      </c>
      <c r="K7" s="2" t="s">
        <v>25</v>
      </c>
      <c r="L7" s="26">
        <f>(L6*4)/(29)</f>
        <v>12.896552754962984</v>
      </c>
      <c r="M7" s="27">
        <f>(M6*4)/(29)</f>
        <v>2.989838888813533</v>
      </c>
    </row>
    <row r="8" spans="2:10" ht="12.75">
      <c r="B8" s="99" t="s">
        <v>17</v>
      </c>
      <c r="C8" s="100" t="s">
        <v>0</v>
      </c>
      <c r="D8" s="15" t="s">
        <v>1</v>
      </c>
      <c r="E8" s="16" t="s">
        <v>6</v>
      </c>
      <c r="F8" s="17">
        <v>1</v>
      </c>
      <c r="G8" s="18">
        <v>23.07</v>
      </c>
      <c r="H8" s="18">
        <v>48.53</v>
      </c>
      <c r="I8" s="18">
        <f t="shared" si="0"/>
        <v>25.46</v>
      </c>
      <c r="J8" s="16" t="s">
        <v>6</v>
      </c>
    </row>
    <row r="9" spans="2:10" ht="12.75">
      <c r="B9" s="99"/>
      <c r="C9" s="100"/>
      <c r="D9" s="8" t="s">
        <v>2</v>
      </c>
      <c r="E9" s="7" t="s">
        <v>8</v>
      </c>
      <c r="F9" s="9">
        <v>2</v>
      </c>
      <c r="G9" s="10">
        <v>20.88</v>
      </c>
      <c r="H9" s="10">
        <v>44.09</v>
      </c>
      <c r="I9" s="10">
        <f t="shared" si="0"/>
        <v>23.210000000000004</v>
      </c>
      <c r="J9" s="7" t="s">
        <v>8</v>
      </c>
    </row>
    <row r="10" spans="2:10" ht="12.75">
      <c r="B10" s="99"/>
      <c r="C10" s="15" t="s">
        <v>3</v>
      </c>
      <c r="D10" s="15" t="s">
        <v>2</v>
      </c>
      <c r="E10" s="16" t="s">
        <v>10</v>
      </c>
      <c r="F10" s="17">
        <v>4</v>
      </c>
      <c r="G10" s="18">
        <v>22.07</v>
      </c>
      <c r="H10" s="18">
        <v>35.25</v>
      </c>
      <c r="I10" s="18">
        <f t="shared" si="0"/>
        <v>13.18</v>
      </c>
      <c r="J10" s="16" t="s">
        <v>10</v>
      </c>
    </row>
    <row r="11" spans="2:10" ht="12.75">
      <c r="B11" s="99"/>
      <c r="C11" s="100" t="s">
        <v>4</v>
      </c>
      <c r="D11" s="8" t="s">
        <v>1</v>
      </c>
      <c r="E11" s="7" t="s">
        <v>7</v>
      </c>
      <c r="F11" s="9">
        <v>5</v>
      </c>
      <c r="G11" s="10">
        <v>17.94</v>
      </c>
      <c r="H11" s="10">
        <v>47.67</v>
      </c>
      <c r="I11" s="10">
        <f t="shared" si="0"/>
        <v>29.73</v>
      </c>
      <c r="J11" s="7" t="s">
        <v>7</v>
      </c>
    </row>
    <row r="12" spans="2:10" ht="12.75">
      <c r="B12" s="99"/>
      <c r="C12" s="100"/>
      <c r="D12" s="15" t="s">
        <v>2</v>
      </c>
      <c r="E12" s="16" t="s">
        <v>9</v>
      </c>
      <c r="F12" s="17">
        <v>6</v>
      </c>
      <c r="G12" s="18">
        <v>23.03</v>
      </c>
      <c r="H12" s="18">
        <v>49.57</v>
      </c>
      <c r="I12" s="18">
        <f t="shared" si="0"/>
        <v>26.54</v>
      </c>
      <c r="J12" s="16" t="s">
        <v>9</v>
      </c>
    </row>
    <row r="21" ht="12.75">
      <c r="N21" s="19"/>
    </row>
    <row r="26" ht="12.75">
      <c r="J26" s="19"/>
    </row>
  </sheetData>
  <mergeCells count="6">
    <mergeCell ref="B3:B7"/>
    <mergeCell ref="B8:B12"/>
    <mergeCell ref="C8:C9"/>
    <mergeCell ref="C11:C12"/>
    <mergeCell ref="C3:C4"/>
    <mergeCell ref="C6:C7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 topLeftCell="B19">
      <selection activeCell="A21" sqref="A21:E22"/>
    </sheetView>
  </sheetViews>
  <sheetFormatPr defaultColWidth="9.140625" defaultRowHeight="12.75"/>
  <cols>
    <col min="1" max="1" width="30.421875" style="0" bestFit="1" customWidth="1"/>
    <col min="2" max="2" width="11.140625" style="0" customWidth="1"/>
    <col min="3" max="3" width="10.8515625" style="0" bestFit="1" customWidth="1"/>
    <col min="4" max="4" width="14.421875" style="0" bestFit="1" customWidth="1"/>
    <col min="5" max="5" width="17.28125" style="0" customWidth="1"/>
    <col min="6" max="6" width="23.8515625" style="0" bestFit="1" customWidth="1"/>
    <col min="7" max="7" width="18.7109375" style="0" bestFit="1" customWidth="1"/>
  </cols>
  <sheetData>
    <row r="2" spans="2:6" ht="12.75">
      <c r="B2" s="32" t="s">
        <v>26</v>
      </c>
      <c r="C2" s="32" t="s">
        <v>27</v>
      </c>
      <c r="D2" s="32" t="s">
        <v>28</v>
      </c>
      <c r="E2" s="32" t="s">
        <v>29</v>
      </c>
      <c r="F2" s="47" t="s">
        <v>35</v>
      </c>
    </row>
    <row r="3" spans="2:6" ht="12.75">
      <c r="B3" s="33">
        <v>41</v>
      </c>
      <c r="C3" s="42" t="s">
        <v>30</v>
      </c>
      <c r="D3" s="33">
        <v>264.8</v>
      </c>
      <c r="E3" s="33">
        <v>13.8</v>
      </c>
      <c r="F3" s="48">
        <f>E3*0.2*(1000/(D3-4))</f>
        <v>10.582822085889571</v>
      </c>
    </row>
    <row r="4" spans="2:8" ht="12.75">
      <c r="B4" s="34">
        <v>96</v>
      </c>
      <c r="C4" s="43" t="s">
        <v>30</v>
      </c>
      <c r="D4" s="34">
        <v>269.3</v>
      </c>
      <c r="E4" s="34">
        <v>13.8</v>
      </c>
      <c r="F4" s="49">
        <f aca="true" t="shared" si="0" ref="F4:F16">E4*0.2*(1000/(D4-4))</f>
        <v>10.403316999623069</v>
      </c>
      <c r="G4" s="64" t="s">
        <v>45</v>
      </c>
      <c r="H4" s="29">
        <f>(F3+F4)/2</f>
        <v>10.49306954275632</v>
      </c>
    </row>
    <row r="5" spans="2:13" ht="12.75">
      <c r="B5" s="35">
        <v>149</v>
      </c>
      <c r="C5" s="35">
        <v>0</v>
      </c>
      <c r="D5" s="35">
        <v>298.59</v>
      </c>
      <c r="E5" s="35">
        <v>33.2</v>
      </c>
      <c r="F5" s="50">
        <f t="shared" si="0"/>
        <v>22.53980107946638</v>
      </c>
      <c r="H5" s="28"/>
      <c r="I5" s="80" t="s">
        <v>44</v>
      </c>
      <c r="K5" s="81" t="s">
        <v>49</v>
      </c>
      <c r="L5" s="82" t="s">
        <v>48</v>
      </c>
      <c r="M5" s="83" t="s">
        <v>44</v>
      </c>
    </row>
    <row r="6" spans="2:13" ht="15.75">
      <c r="B6" s="35">
        <v>152</v>
      </c>
      <c r="C6" s="35">
        <v>0</v>
      </c>
      <c r="D6" s="35">
        <v>298.02</v>
      </c>
      <c r="E6" s="35">
        <v>30.6</v>
      </c>
      <c r="F6" s="51">
        <f t="shared" si="0"/>
        <v>20.814910550302706</v>
      </c>
      <c r="G6" s="60" t="s">
        <v>39</v>
      </c>
      <c r="H6" s="65">
        <f>((F5+F6)/2)-H4</f>
        <v>11.184286272128222</v>
      </c>
      <c r="I6" s="102">
        <f>H6+H7</f>
        <v>19.408585337548786</v>
      </c>
      <c r="K6" s="84">
        <v>0</v>
      </c>
      <c r="L6" s="95">
        <v>11.184286272128222</v>
      </c>
      <c r="M6" s="85">
        <v>19.408585337548786</v>
      </c>
    </row>
    <row r="7" spans="2:13" ht="15.75">
      <c r="B7" s="36" t="s">
        <v>31</v>
      </c>
      <c r="C7" s="35">
        <v>0</v>
      </c>
      <c r="D7" s="35">
        <v>271.5</v>
      </c>
      <c r="E7" s="35">
        <v>11</v>
      </c>
      <c r="F7" s="52">
        <f t="shared" si="0"/>
        <v>8.224299065420562</v>
      </c>
      <c r="G7" s="78" t="s">
        <v>43</v>
      </c>
      <c r="H7" s="79">
        <f>F7</f>
        <v>8.224299065420562</v>
      </c>
      <c r="I7" s="103"/>
      <c r="K7" s="71">
        <v>5</v>
      </c>
      <c r="L7" s="96">
        <v>5.8609770492458395</v>
      </c>
      <c r="M7" s="39">
        <v>14.314899364554293</v>
      </c>
    </row>
    <row r="8" spans="2:13" ht="12.75">
      <c r="B8" s="37">
        <v>156</v>
      </c>
      <c r="C8" s="37">
        <v>5</v>
      </c>
      <c r="D8" s="37">
        <v>294.54</v>
      </c>
      <c r="E8" s="37">
        <v>23.2</v>
      </c>
      <c r="F8" s="53">
        <f t="shared" si="0"/>
        <v>15.970262270255384</v>
      </c>
      <c r="H8" s="28"/>
      <c r="I8" s="69"/>
      <c r="K8" s="71">
        <v>10</v>
      </c>
      <c r="L8" s="96">
        <v>-2.134993222867333</v>
      </c>
      <c r="M8" s="39">
        <v>6.213869989954134</v>
      </c>
    </row>
    <row r="9" spans="2:13" ht="15.75">
      <c r="B9" s="38">
        <v>153</v>
      </c>
      <c r="C9" s="38">
        <v>5</v>
      </c>
      <c r="D9" s="38">
        <v>296.75</v>
      </c>
      <c r="E9" s="38">
        <v>24.5</v>
      </c>
      <c r="F9" s="53">
        <f t="shared" si="0"/>
        <v>16.737830913748933</v>
      </c>
      <c r="G9" s="61" t="s">
        <v>37</v>
      </c>
      <c r="H9" s="66">
        <f>((F8+F9)/2)-H4</f>
        <v>5.8609770492458395</v>
      </c>
      <c r="I9" s="104">
        <f>H9+H10</f>
        <v>14.314899364554293</v>
      </c>
      <c r="K9" s="40">
        <v>15</v>
      </c>
      <c r="L9" s="97">
        <v>-3.9386748467266175</v>
      </c>
      <c r="M9" s="86">
        <v>4.0825131971629025</v>
      </c>
    </row>
    <row r="10" spans="2:9" ht="15.75">
      <c r="B10" s="31" t="s">
        <v>32</v>
      </c>
      <c r="C10" s="44">
        <v>5</v>
      </c>
      <c r="D10" s="44">
        <v>266.6</v>
      </c>
      <c r="E10" s="44">
        <v>11.1</v>
      </c>
      <c r="F10" s="53">
        <f t="shared" si="0"/>
        <v>8.453922315308454</v>
      </c>
      <c r="G10" s="76" t="s">
        <v>42</v>
      </c>
      <c r="H10" s="77">
        <f>F10</f>
        <v>8.453922315308454</v>
      </c>
      <c r="I10" s="105"/>
    </row>
    <row r="11" spans="2:9" ht="12.75">
      <c r="B11" s="41">
        <v>159</v>
      </c>
      <c r="C11" s="41">
        <v>10</v>
      </c>
      <c r="D11" s="41">
        <v>297.21</v>
      </c>
      <c r="E11" s="41">
        <v>12.2</v>
      </c>
      <c r="F11" s="54">
        <f t="shared" si="0"/>
        <v>8.321680706660755</v>
      </c>
      <c r="H11" s="28"/>
      <c r="I11" s="69"/>
    </row>
    <row r="12" spans="2:9" ht="15.75">
      <c r="B12" s="41">
        <v>155</v>
      </c>
      <c r="C12" s="41">
        <v>10</v>
      </c>
      <c r="D12" s="41">
        <v>297.05</v>
      </c>
      <c r="E12" s="41">
        <v>12.3</v>
      </c>
      <c r="F12" s="55">
        <f t="shared" si="0"/>
        <v>8.394471933117217</v>
      </c>
      <c r="G12" s="62" t="s">
        <v>36</v>
      </c>
      <c r="H12" s="67">
        <f>((F11+F12)/2)-H4</f>
        <v>-2.134993222867333</v>
      </c>
      <c r="I12" s="106">
        <f>H12+H13</f>
        <v>6.213869989954134</v>
      </c>
    </row>
    <row r="13" spans="2:9" ht="15.75">
      <c r="B13" s="31" t="s">
        <v>33</v>
      </c>
      <c r="C13" s="45">
        <v>10</v>
      </c>
      <c r="D13" s="45">
        <v>272.3</v>
      </c>
      <c r="E13" s="45">
        <v>11.2</v>
      </c>
      <c r="F13" s="56">
        <f t="shared" si="0"/>
        <v>8.348863212821467</v>
      </c>
      <c r="G13" s="74" t="s">
        <v>41</v>
      </c>
      <c r="H13" s="75">
        <f>F13</f>
        <v>8.348863212821467</v>
      </c>
      <c r="I13" s="107"/>
    </row>
    <row r="14" spans="2:9" ht="12.75">
      <c r="B14" s="30">
        <v>160</v>
      </c>
      <c r="C14" s="30">
        <v>15</v>
      </c>
      <c r="D14" s="30">
        <v>296.04</v>
      </c>
      <c r="E14" s="30">
        <v>9.9</v>
      </c>
      <c r="F14" s="57">
        <f t="shared" si="0"/>
        <v>6.77989316531982</v>
      </c>
      <c r="H14" s="28"/>
      <c r="I14" s="70"/>
    </row>
    <row r="15" spans="2:9" ht="15.75">
      <c r="B15" s="30">
        <v>154</v>
      </c>
      <c r="C15" s="30">
        <v>15</v>
      </c>
      <c r="D15" s="30">
        <v>294.73</v>
      </c>
      <c r="E15" s="30">
        <v>9.2</v>
      </c>
      <c r="F15" s="58">
        <f t="shared" si="0"/>
        <v>6.328896226739586</v>
      </c>
      <c r="G15" s="63" t="s">
        <v>38</v>
      </c>
      <c r="H15" s="68">
        <f>((F14+F15)/2)-H4</f>
        <v>-3.9386748467266175</v>
      </c>
      <c r="I15" s="108">
        <f>H15+H16</f>
        <v>4.0825131971629025</v>
      </c>
    </row>
    <row r="16" spans="2:9" ht="15.75">
      <c r="B16" s="31" t="s">
        <v>34</v>
      </c>
      <c r="C16" s="46">
        <v>15</v>
      </c>
      <c r="D16" s="46">
        <v>268.3</v>
      </c>
      <c r="E16" s="46">
        <v>10.6</v>
      </c>
      <c r="F16" s="59">
        <f t="shared" si="0"/>
        <v>8.02118804388952</v>
      </c>
      <c r="G16" s="72" t="s">
        <v>40</v>
      </c>
      <c r="H16" s="73">
        <f>F16</f>
        <v>8.02118804388952</v>
      </c>
      <c r="I16" s="109"/>
    </row>
    <row r="21" spans="1:5" ht="12.75">
      <c r="A21" s="87" t="s">
        <v>46</v>
      </c>
      <c r="B21" s="89">
        <v>21.677355814884542</v>
      </c>
      <c r="C21" s="90">
        <v>16.35404659200216</v>
      </c>
      <c r="D21" s="90">
        <v>8.358076319888987</v>
      </c>
      <c r="E21" s="91">
        <v>6.554394696029703</v>
      </c>
    </row>
    <row r="22" spans="1:5" ht="12.75">
      <c r="A22" s="88" t="s">
        <v>47</v>
      </c>
      <c r="B22" s="92">
        <v>0</v>
      </c>
      <c r="C22" s="93">
        <v>5</v>
      </c>
      <c r="D22" s="93">
        <v>10</v>
      </c>
      <c r="E22" s="94">
        <v>15</v>
      </c>
    </row>
  </sheetData>
  <mergeCells count="4">
    <mergeCell ref="I6:I7"/>
    <mergeCell ref="I9:I10"/>
    <mergeCell ref="I12:I13"/>
    <mergeCell ref="I15:I1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Smith</dc:creator>
  <cp:keywords/>
  <dc:description/>
  <cp:lastModifiedBy>Eva &amp; Raquel</cp:lastModifiedBy>
  <dcterms:created xsi:type="dcterms:W3CDTF">2006-05-30T11:21:53Z</dcterms:created>
  <dcterms:modified xsi:type="dcterms:W3CDTF">2006-05-31T00:49:42Z</dcterms:modified>
  <cp:category/>
  <cp:version/>
  <cp:contentType/>
  <cp:contentStatus/>
</cp:coreProperties>
</file>